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<sst xmlns="http://schemas.openxmlformats.org/spreadsheetml/2006/main" count="56" uniqueCount="49">
  <si>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Муниципальные проекты на конкурсный отбор в рамках реализации проекта "Народный бюджет" в 2019 году</t>
  </si>
  <si>
    <t>№№ п/п</t>
  </si>
  <si>
    <t>Наименование МО</t>
  </si>
  <si>
    <t>Название проекта</t>
  </si>
  <si>
    <t>Полная стоимость проекта  тыс.руб. (в том числе)</t>
  </si>
  <si>
    <t>итого</t>
  </si>
  <si>
    <t>областной бюджет</t>
  </si>
  <si>
    <t>бюджет МО</t>
  </si>
  <si>
    <t>пожертвования ЮЛ</t>
  </si>
  <si>
    <t>пожертвования ФЛ</t>
  </si>
  <si>
    <t>город Белозерск</t>
  </si>
  <si>
    <t>ИТОГО:</t>
  </si>
  <si>
    <t xml:space="preserve">МО Антушевское </t>
  </si>
  <si>
    <t>МО Артюшинское</t>
  </si>
  <si>
    <t>МО Глушковское</t>
  </si>
  <si>
    <t xml:space="preserve">МО Куностьское </t>
  </si>
  <si>
    <t>МО Шольское</t>
  </si>
  <si>
    <t>Приобретение спортивного и детского игрового оборудования</t>
  </si>
  <si>
    <t>Ремонт системы водоснабжения в д.Никановская Антушевского сельского поселения</t>
  </si>
  <si>
    <t>Замена запорной арматуры в смотровых колодцах системы водоснабжения с.Зубово Шольского сельского поселения</t>
  </si>
  <si>
    <t>Белозерский район</t>
  </si>
  <si>
    <t>Текущий ремонт колодцев в д. Глушково и д. Панкратовка Глушковского сельского поселения</t>
  </si>
  <si>
    <t>Устройство детской площадки в д. Колодино Глушковского сельского поселения</t>
  </si>
  <si>
    <t>Устройство детской площадки в д. Панкратовка Глушковского сельского поселения</t>
  </si>
  <si>
    <t>Углубление и очистка, устройство подъездного пути пожарного водоема в д. Колодино Глушковского сельского поселения</t>
  </si>
  <si>
    <t>Обустройство водопроводных канав и ремонт трубопереездов на территории МО "г. Белозерск"</t>
  </si>
  <si>
    <t>Обустройство водоотведения в квартале "Городок Агростроя" г. Белозерск</t>
  </si>
  <si>
    <t>Создание спортивно-игровой площадки в г. Белозерск Ленина, д.87А</t>
  </si>
  <si>
    <t>Поставка детского спортивного комплекса</t>
  </si>
  <si>
    <t>Поставка детского игрового и спортивного оборудования</t>
  </si>
  <si>
    <t>Поставка оборудования для детской игровой площадки</t>
  </si>
  <si>
    <t xml:space="preserve">устройство пожарного водоема </t>
  </si>
  <si>
    <t>Текущий ремонт крыши и косметический ремонт помещений клуба в п. Визьма сельского поселения Артюшинское</t>
  </si>
  <si>
    <t>пошив сценических костюмов для ансамбля "Рябинушка" Панинского клуба сельского поселения Артюшинское</t>
  </si>
  <si>
    <t>Приобретение и установка энергосберегающих светильников для уличного освещения территории МО "Город Белозерск"</t>
  </si>
  <si>
    <t>Создание игровой площадки в г. Белозерск Пионерская, 63А</t>
  </si>
  <si>
    <t>Обустройство пожарных водоемов на территории МО "Город Белозерск"</t>
  </si>
  <si>
    <t xml:space="preserve">Спил высокорослых и сухих деревьев на территории МО Город Белозерск" </t>
  </si>
  <si>
    <t>Создание спортивно-игровой площадки на территории Маэковской школы-сад, по адресу Белозерский р-он, с. Маэкса, ул. Свободы, д. 15</t>
  </si>
  <si>
    <t>Замена светильников уличного освещения д.Бечевинка сельского поселения Антушевское</t>
  </si>
  <si>
    <t>Замена светильников уличного освещения д.Федоровкая сельского поселения Антушевское</t>
  </si>
  <si>
    <t>Ремонт крыльца в общественно значимом здании, расположенного по адресу: Белозерский район село Антушево дом 104</t>
  </si>
  <si>
    <t>Обустройство новых пожарных водоемов в с.Зубово</t>
  </si>
  <si>
    <t>Очистка и углубление пожарных водоемов с.Зубово</t>
  </si>
  <si>
    <t>Обустройство подъездов к пожарным водоемам в с.Зубово</t>
  </si>
  <si>
    <t>Капремонт печей в здании Мегринского Клуба</t>
  </si>
  <si>
    <t>Разборка старых бесхозных строений в целях противопожарной безопасности в с.Зубово</t>
  </si>
  <si>
    <t>Проведение работ по благоустройству территории с.Зубово: очистка и углубление канав</t>
  </si>
  <si>
    <t>Обеспечение проводной телефонной связью и доступом в Интернет жителей п. Мегринский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</si>
</sst>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4" fontId="38" fillId="0" borderId="0" xfId="0" applyNumberFormat="1" applyFont="1" applyBorder="1" applyAlignment="1">
      <alignment/>
    </xf>
    <xf numFmtId="4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 wrapText="1"/>
    </xf>
    <xf numFmtId="4" fontId="39" fillId="33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" fontId="38" fillId="33" borderId="0" xfId="0" applyNumberFormat="1" applyFont="1" applyFill="1" applyBorder="1" applyAlignment="1">
      <alignment/>
    </xf>
    <xf numFmtId="0" fontId="41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8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8" fillId="33" borderId="12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8" fillId="33" borderId="12" xfId="0" applyFont="1" applyFill="1" applyBorder="1" applyAlignment="1">
      <alignment vertical="center" wrapText="1"/>
    </xf>
    <xf numFmtId="0" fontId="38" fillId="33" borderId="17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38" fillId="33" borderId="17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L44" sqref="L44"/>
    </sheetView>
  </sheetViews>
  <sheetFormatPr defaultColWidth="9.140625" defaultRowHeight="15"/>
  <cols>
    <col min="1" max="1" width="4.28125" style="2" customWidth="1"/>
    <col min="2" max="2" width="21.28125" style="0" customWidth="1"/>
    <col min="3" max="3" width="27.57421875" style="0" customWidth="1"/>
    <col min="4" max="5" width="12.8515625" style="0" customWidth="1"/>
    <col min="6" max="6" width="13.140625" style="0" customWidth="1"/>
    <col min="7" max="7" width="16.57421875" style="0" customWidth="1"/>
    <col min="8" max="8" width="16.00390625" style="0" customWidth="1"/>
  </cols>
  <sheetData>
    <row r="1" spans="1:8" ht="54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30.75" customHeight="1">
      <c r="A2" s="18" t="s">
        <v>1</v>
      </c>
      <c r="B2" s="20" t="s">
        <v>2</v>
      </c>
      <c r="C2" s="20" t="s">
        <v>3</v>
      </c>
      <c r="D2" s="22" t="s">
        <v>4</v>
      </c>
      <c r="E2" s="23"/>
      <c r="F2" s="23"/>
      <c r="G2" s="23"/>
      <c r="H2" s="24"/>
    </row>
    <row r="3" spans="1:8" ht="41.25" customHeight="1">
      <c r="A3" s="19"/>
      <c r="B3" s="21"/>
      <c r="C3" s="21"/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s="10" customFormat="1" ht="47.25">
      <c r="A4" s="8">
        <v>1</v>
      </c>
      <c r="B4" s="25" t="s">
        <v>10</v>
      </c>
      <c r="C4" s="9" t="s">
        <v>36</v>
      </c>
      <c r="D4" s="7">
        <v>2000</v>
      </c>
      <c r="E4" s="7">
        <f aca="true" t="shared" si="0" ref="E4:E11">D4*50%</f>
        <v>1000</v>
      </c>
      <c r="F4" s="7">
        <f aca="true" t="shared" si="1" ref="F4:F11">D4-E4-G4-H4</f>
        <v>700</v>
      </c>
      <c r="G4" s="7">
        <f>D4*10%</f>
        <v>200</v>
      </c>
      <c r="H4" s="7">
        <f aca="true" t="shared" si="2" ref="H4:H11">D4*5%</f>
        <v>100</v>
      </c>
    </row>
    <row r="5" spans="1:8" s="10" customFormat="1" ht="47.25">
      <c r="A5" s="8">
        <v>2</v>
      </c>
      <c r="B5" s="26"/>
      <c r="C5" s="9" t="s">
        <v>35</v>
      </c>
      <c r="D5" s="7">
        <v>150</v>
      </c>
      <c r="E5" s="7">
        <f t="shared" si="0"/>
        <v>75</v>
      </c>
      <c r="F5" s="7">
        <f t="shared" si="1"/>
        <v>45</v>
      </c>
      <c r="G5" s="7">
        <f>D5*15%</f>
        <v>22.5</v>
      </c>
      <c r="H5" s="7">
        <f t="shared" si="2"/>
        <v>7.5</v>
      </c>
    </row>
    <row r="6" spans="1:8" s="10" customFormat="1" ht="47.25">
      <c r="A6" s="8">
        <v>3</v>
      </c>
      <c r="B6" s="26"/>
      <c r="C6" s="9" t="s">
        <v>27</v>
      </c>
      <c r="D6" s="7">
        <v>150</v>
      </c>
      <c r="E6" s="7">
        <f t="shared" si="0"/>
        <v>75</v>
      </c>
      <c r="F6" s="7">
        <f t="shared" si="1"/>
        <v>45</v>
      </c>
      <c r="G6" s="7">
        <f>D6*15%</f>
        <v>22.5</v>
      </c>
      <c r="H6" s="7">
        <f t="shared" si="2"/>
        <v>7.5</v>
      </c>
    </row>
    <row r="7" spans="1:8" s="10" customFormat="1" ht="94.5">
      <c r="A7" s="8">
        <v>4</v>
      </c>
      <c r="B7" s="26"/>
      <c r="C7" s="9" t="s">
        <v>38</v>
      </c>
      <c r="D7" s="7">
        <v>150</v>
      </c>
      <c r="E7" s="7">
        <f t="shared" si="0"/>
        <v>75</v>
      </c>
      <c r="F7" s="7">
        <f t="shared" si="1"/>
        <v>52.5</v>
      </c>
      <c r="G7" s="7">
        <f>D7*10%</f>
        <v>15</v>
      </c>
      <c r="H7" s="7">
        <f t="shared" si="2"/>
        <v>7.5</v>
      </c>
    </row>
    <row r="8" spans="1:8" s="10" customFormat="1" ht="76.5" customHeight="1">
      <c r="A8" s="8">
        <v>5</v>
      </c>
      <c r="B8" s="26"/>
      <c r="C8" s="9" t="s">
        <v>34</v>
      </c>
      <c r="D8" s="7">
        <v>2000</v>
      </c>
      <c r="E8" s="7">
        <f t="shared" si="0"/>
        <v>1000</v>
      </c>
      <c r="F8" s="7">
        <f t="shared" si="1"/>
        <v>700</v>
      </c>
      <c r="G8" s="7">
        <f>D8*10%</f>
        <v>200</v>
      </c>
      <c r="H8" s="7">
        <f t="shared" si="2"/>
        <v>100</v>
      </c>
    </row>
    <row r="9" spans="1:8" s="10" customFormat="1" ht="63">
      <c r="A9" s="8">
        <v>6</v>
      </c>
      <c r="B9" s="26"/>
      <c r="C9" s="9" t="s">
        <v>37</v>
      </c>
      <c r="D9" s="7">
        <v>300</v>
      </c>
      <c r="E9" s="7">
        <f t="shared" si="0"/>
        <v>150</v>
      </c>
      <c r="F9" s="7">
        <f t="shared" si="1"/>
        <v>105</v>
      </c>
      <c r="G9" s="7">
        <f>D9*10%</f>
        <v>30</v>
      </c>
      <c r="H9" s="7">
        <f t="shared" si="2"/>
        <v>15</v>
      </c>
    </row>
    <row r="10" spans="1:8" s="10" customFormat="1" ht="63">
      <c r="A10" s="8">
        <v>7</v>
      </c>
      <c r="B10" s="26"/>
      <c r="C10" s="9" t="s">
        <v>26</v>
      </c>
      <c r="D10" s="7">
        <v>1000</v>
      </c>
      <c r="E10" s="7">
        <f>D10*50%</f>
        <v>500</v>
      </c>
      <c r="F10" s="7">
        <f>D10-E10-G10-H10</f>
        <v>300</v>
      </c>
      <c r="G10" s="7">
        <f>D10*15%</f>
        <v>150</v>
      </c>
      <c r="H10" s="7">
        <f>D10*5%</f>
        <v>50</v>
      </c>
    </row>
    <row r="11" spans="1:8" s="10" customFormat="1" ht="86.25" customHeight="1">
      <c r="A11" s="8">
        <v>8</v>
      </c>
      <c r="B11" s="26"/>
      <c r="C11" s="9" t="s">
        <v>25</v>
      </c>
      <c r="D11" s="7">
        <v>300</v>
      </c>
      <c r="E11" s="7">
        <f t="shared" si="0"/>
        <v>150</v>
      </c>
      <c r="F11" s="7">
        <f t="shared" si="1"/>
        <v>105</v>
      </c>
      <c r="G11" s="7">
        <f>D11*10%</f>
        <v>30</v>
      </c>
      <c r="H11" s="7">
        <f t="shared" si="2"/>
        <v>15</v>
      </c>
    </row>
    <row r="12" spans="1:8" s="10" customFormat="1" ht="28.5" customHeight="1">
      <c r="A12" s="8"/>
      <c r="B12" s="31"/>
      <c r="C12" s="11" t="s">
        <v>11</v>
      </c>
      <c r="D12" s="12">
        <f>SUM(D4:D11)</f>
        <v>6050</v>
      </c>
      <c r="E12" s="12">
        <f>SUM(E4:E11)</f>
        <v>3025</v>
      </c>
      <c r="F12" s="13">
        <f>SUM(F4:F11)</f>
        <v>2052.5</v>
      </c>
      <c r="G12" s="12">
        <f>SUM(G4:G11)</f>
        <v>670</v>
      </c>
      <c r="H12" s="12">
        <f>SUM(H4:H11)</f>
        <v>302.5</v>
      </c>
    </row>
    <row r="13" spans="1:8" s="10" customFormat="1" ht="94.5">
      <c r="A13" s="8">
        <v>1</v>
      </c>
      <c r="B13" s="25" t="s">
        <v>12</v>
      </c>
      <c r="C13" s="9" t="s">
        <v>41</v>
      </c>
      <c r="D13" s="7">
        <v>96</v>
      </c>
      <c r="E13" s="7">
        <f>D13*50%</f>
        <v>48</v>
      </c>
      <c r="F13" s="7">
        <f>D13-E13-G13-H13</f>
        <v>24</v>
      </c>
      <c r="G13" s="7">
        <f>D13*15%</f>
        <v>14.399999999999999</v>
      </c>
      <c r="H13" s="7">
        <f>D13*10%</f>
        <v>9.600000000000001</v>
      </c>
    </row>
    <row r="14" spans="1:8" s="10" customFormat="1" ht="63">
      <c r="A14" s="8">
        <v>2</v>
      </c>
      <c r="B14" s="26"/>
      <c r="C14" s="9" t="s">
        <v>40</v>
      </c>
      <c r="D14" s="7">
        <v>100</v>
      </c>
      <c r="E14" s="7">
        <f>D14*50%</f>
        <v>50</v>
      </c>
      <c r="F14" s="7">
        <f>D14-E14-G14-H14</f>
        <v>25</v>
      </c>
      <c r="G14" s="7">
        <f>D14*15%</f>
        <v>15</v>
      </c>
      <c r="H14" s="7">
        <f>D14*10%</f>
        <v>10</v>
      </c>
    </row>
    <row r="15" spans="1:8" s="10" customFormat="1" ht="63">
      <c r="A15" s="8">
        <v>3</v>
      </c>
      <c r="B15" s="26"/>
      <c r="C15" s="9" t="s">
        <v>39</v>
      </c>
      <c r="D15" s="7">
        <v>100</v>
      </c>
      <c r="E15" s="7">
        <f>D15*50%</f>
        <v>50</v>
      </c>
      <c r="F15" s="7">
        <f>D15-E15-G15-H15</f>
        <v>25</v>
      </c>
      <c r="G15" s="7">
        <f>D15*15%</f>
        <v>15</v>
      </c>
      <c r="H15" s="7">
        <f>D15*10%</f>
        <v>10</v>
      </c>
    </row>
    <row r="16" spans="1:8" s="10" customFormat="1" ht="36" customHeight="1">
      <c r="A16" s="8"/>
      <c r="B16" s="27"/>
      <c r="C16" s="14" t="s">
        <v>11</v>
      </c>
      <c r="D16" s="12">
        <f>SUM(D13:D15)</f>
        <v>296</v>
      </c>
      <c r="E16" s="12">
        <f>SUM(E13:E15)</f>
        <v>148</v>
      </c>
      <c r="F16" s="13">
        <f>SUM(F13:F15)</f>
        <v>74</v>
      </c>
      <c r="G16" s="12">
        <f>SUM(G13:G15)</f>
        <v>44.4</v>
      </c>
      <c r="H16" s="12">
        <f>SUM(H13:H15)</f>
        <v>29.6</v>
      </c>
    </row>
    <row r="17" spans="1:8" s="10" customFormat="1" ht="78.75">
      <c r="A17" s="8">
        <v>1</v>
      </c>
      <c r="B17" s="25" t="s">
        <v>13</v>
      </c>
      <c r="C17" s="9" t="s">
        <v>32</v>
      </c>
      <c r="D17" s="7">
        <v>100</v>
      </c>
      <c r="E17" s="7">
        <f aca="true" t="shared" si="3" ref="E17:E37">D17*50%</f>
        <v>50</v>
      </c>
      <c r="F17" s="7">
        <f aca="true" t="shared" si="4" ref="F17:F37">D17-E17-G17-H17</f>
        <v>44</v>
      </c>
      <c r="G17" s="7">
        <f>D17*0%</f>
        <v>0</v>
      </c>
      <c r="H17" s="7">
        <f>D17*6%</f>
        <v>6</v>
      </c>
    </row>
    <row r="18" spans="1:8" s="10" customFormat="1" ht="78.75">
      <c r="A18" s="8">
        <v>2</v>
      </c>
      <c r="B18" s="26"/>
      <c r="C18" s="9" t="s">
        <v>33</v>
      </c>
      <c r="D18" s="7">
        <v>100</v>
      </c>
      <c r="E18" s="7">
        <f t="shared" si="3"/>
        <v>50</v>
      </c>
      <c r="F18" s="7">
        <f t="shared" si="4"/>
        <v>44</v>
      </c>
      <c r="G18" s="7">
        <f>D18*0%</f>
        <v>0</v>
      </c>
      <c r="H18" s="7">
        <f>D18*6%</f>
        <v>6</v>
      </c>
    </row>
    <row r="19" spans="1:8" s="10" customFormat="1" ht="27" customHeight="1">
      <c r="A19" s="8"/>
      <c r="B19" s="27"/>
      <c r="C19" s="11" t="s">
        <v>11</v>
      </c>
      <c r="D19" s="12">
        <f>SUM(D17:D18)</f>
        <v>200</v>
      </c>
      <c r="E19" s="12">
        <f>SUM(E17:E18)</f>
        <v>100</v>
      </c>
      <c r="F19" s="13">
        <f>SUM(F17:F18)</f>
        <v>88</v>
      </c>
      <c r="G19" s="12">
        <f>SUM(G17:G18)</f>
        <v>0</v>
      </c>
      <c r="H19" s="12">
        <f>SUM(H17:H18)</f>
        <v>12</v>
      </c>
    </row>
    <row r="20" spans="1:8" s="10" customFormat="1" ht="63.75" customHeight="1">
      <c r="A20" s="8">
        <v>1</v>
      </c>
      <c r="B20" s="25" t="s">
        <v>14</v>
      </c>
      <c r="C20" s="9" t="s">
        <v>22</v>
      </c>
      <c r="D20" s="7">
        <v>100</v>
      </c>
      <c r="E20" s="7">
        <f t="shared" si="3"/>
        <v>50</v>
      </c>
      <c r="F20" s="7">
        <f t="shared" si="4"/>
        <v>44</v>
      </c>
      <c r="G20" s="7">
        <f>D20*0%</f>
        <v>0</v>
      </c>
      <c r="H20" s="7">
        <f>D20*6%</f>
        <v>6</v>
      </c>
    </row>
    <row r="21" spans="1:8" s="10" customFormat="1" ht="63.75" customHeight="1">
      <c r="A21" s="8">
        <v>2</v>
      </c>
      <c r="B21" s="32"/>
      <c r="C21" s="9" t="s">
        <v>23</v>
      </c>
      <c r="D21" s="7">
        <v>100</v>
      </c>
      <c r="E21" s="7">
        <f>D21*50%</f>
        <v>50</v>
      </c>
      <c r="F21" s="7">
        <f>D21-E21-G21-H21</f>
        <v>44</v>
      </c>
      <c r="G21" s="7">
        <f>D21*0%</f>
        <v>0</v>
      </c>
      <c r="H21" s="7">
        <f>D21*6%</f>
        <v>6</v>
      </c>
    </row>
    <row r="22" spans="1:8" s="10" customFormat="1" ht="78" customHeight="1">
      <c r="A22" s="8">
        <v>3</v>
      </c>
      <c r="B22" s="26"/>
      <c r="C22" s="9" t="s">
        <v>24</v>
      </c>
      <c r="D22" s="7">
        <v>60</v>
      </c>
      <c r="E22" s="7">
        <f t="shared" si="3"/>
        <v>30</v>
      </c>
      <c r="F22" s="7">
        <f t="shared" si="4"/>
        <v>26.4</v>
      </c>
      <c r="G22" s="7">
        <f>D22*0%</f>
        <v>0</v>
      </c>
      <c r="H22" s="7">
        <f>D22*6%</f>
        <v>3.5999999999999996</v>
      </c>
    </row>
    <row r="23" spans="1:8" s="10" customFormat="1" ht="26.25" customHeight="1">
      <c r="A23" s="8"/>
      <c r="B23" s="27"/>
      <c r="C23" s="11" t="s">
        <v>11</v>
      </c>
      <c r="D23" s="12">
        <f>SUM(D20:D22)</f>
        <v>260</v>
      </c>
      <c r="E23" s="12">
        <f>SUM(E20:E22)</f>
        <v>130</v>
      </c>
      <c r="F23" s="13">
        <f>SUM(F20:F22)</f>
        <v>114.4</v>
      </c>
      <c r="G23" s="12">
        <f>SUM(G20:G22)</f>
        <v>0</v>
      </c>
      <c r="H23" s="12">
        <f>SUM(H20:H22)</f>
        <v>15.6</v>
      </c>
    </row>
    <row r="24" spans="1:8" s="10" customFormat="1" ht="31.5">
      <c r="A24" s="8">
        <v>1</v>
      </c>
      <c r="B24" s="25" t="s">
        <v>15</v>
      </c>
      <c r="C24" s="9" t="s">
        <v>31</v>
      </c>
      <c r="D24" s="7">
        <v>100</v>
      </c>
      <c r="E24" s="7">
        <f t="shared" si="3"/>
        <v>50</v>
      </c>
      <c r="F24" s="7">
        <f t="shared" si="4"/>
        <v>30</v>
      </c>
      <c r="G24" s="7">
        <f>D24*10%</f>
        <v>10</v>
      </c>
      <c r="H24" s="7">
        <f>D24*10%</f>
        <v>10</v>
      </c>
    </row>
    <row r="25" spans="1:8" s="10" customFormat="1" ht="31.5">
      <c r="A25" s="8">
        <v>2</v>
      </c>
      <c r="B25" s="26"/>
      <c r="C25" s="9" t="s">
        <v>28</v>
      </c>
      <c r="D25" s="7">
        <v>99.732</v>
      </c>
      <c r="E25" s="7">
        <f t="shared" si="3"/>
        <v>49.866</v>
      </c>
      <c r="F25" s="7">
        <f t="shared" si="4"/>
        <v>39.8928</v>
      </c>
      <c r="G25" s="7">
        <f>D25*0%</f>
        <v>0</v>
      </c>
      <c r="H25" s="7">
        <f>D25*10%</f>
        <v>9.9732</v>
      </c>
    </row>
    <row r="26" spans="1:8" s="10" customFormat="1" ht="47.25">
      <c r="A26" s="8"/>
      <c r="B26" s="26"/>
      <c r="C26" s="9" t="s">
        <v>29</v>
      </c>
      <c r="D26" s="7">
        <v>93.133</v>
      </c>
      <c r="E26" s="7">
        <f>D26*50%</f>
        <v>46.5665</v>
      </c>
      <c r="F26" s="7">
        <f>D26-E26-G26-H26</f>
        <v>25.14591</v>
      </c>
      <c r="G26" s="7">
        <f>D26*15%</f>
        <v>13.969949999999999</v>
      </c>
      <c r="H26" s="7">
        <f>D26*8%</f>
        <v>7.45064</v>
      </c>
    </row>
    <row r="27" spans="1:8" s="10" customFormat="1" ht="47.25">
      <c r="A27" s="8">
        <v>3</v>
      </c>
      <c r="B27" s="26"/>
      <c r="C27" s="9" t="s">
        <v>30</v>
      </c>
      <c r="D27" s="7">
        <v>81.371</v>
      </c>
      <c r="E27" s="7">
        <f t="shared" si="3"/>
        <v>40.6855</v>
      </c>
      <c r="F27" s="7">
        <f t="shared" si="4"/>
        <v>34.17582</v>
      </c>
      <c r="G27" s="7">
        <f>D27*0%</f>
        <v>0</v>
      </c>
      <c r="H27" s="7">
        <f>D27*8%</f>
        <v>6.5096799999999995</v>
      </c>
    </row>
    <row r="28" spans="1:8" s="10" customFormat="1" ht="24" customHeight="1">
      <c r="A28" s="8"/>
      <c r="B28" s="27"/>
      <c r="C28" s="11" t="s">
        <v>11</v>
      </c>
      <c r="D28" s="12">
        <f>SUM(D24:D27)</f>
        <v>374.236</v>
      </c>
      <c r="E28" s="12">
        <f>SUM(E24:E27)</f>
        <v>187.118</v>
      </c>
      <c r="F28" s="13">
        <f>SUM(F24:F27)</f>
        <v>129.21453</v>
      </c>
      <c r="G28" s="12">
        <f>SUM(G24:G27)</f>
        <v>23.969949999999997</v>
      </c>
      <c r="H28" s="12">
        <f>SUM(H24:H27)</f>
        <v>33.93352</v>
      </c>
    </row>
    <row r="29" spans="1:8" s="10" customFormat="1" ht="47.25">
      <c r="A29" s="8">
        <v>1</v>
      </c>
      <c r="B29" s="25" t="s">
        <v>16</v>
      </c>
      <c r="C29" s="9" t="s">
        <v>17</v>
      </c>
      <c r="D29" s="7">
        <v>288.5</v>
      </c>
      <c r="E29" s="7">
        <f t="shared" si="3"/>
        <v>144.25</v>
      </c>
      <c r="F29" s="7">
        <f t="shared" si="4"/>
        <v>121.17</v>
      </c>
      <c r="G29" s="7">
        <f aca="true" t="shared" si="5" ref="G29:G37">D29*0%</f>
        <v>0</v>
      </c>
      <c r="H29" s="7">
        <f aca="true" t="shared" si="6" ref="H29:H37">D29*8%</f>
        <v>23.080000000000002</v>
      </c>
    </row>
    <row r="30" spans="1:8" s="10" customFormat="1" ht="47.25">
      <c r="A30" s="8">
        <v>2</v>
      </c>
      <c r="B30" s="26"/>
      <c r="C30" s="9" t="s">
        <v>45</v>
      </c>
      <c r="D30" s="7">
        <v>158</v>
      </c>
      <c r="E30" s="7">
        <f t="shared" si="3"/>
        <v>79</v>
      </c>
      <c r="F30" s="7">
        <f t="shared" si="4"/>
        <v>66.36</v>
      </c>
      <c r="G30" s="7">
        <f t="shared" si="5"/>
        <v>0</v>
      </c>
      <c r="H30" s="7">
        <f t="shared" si="6"/>
        <v>12.64</v>
      </c>
    </row>
    <row r="31" spans="1:8" s="10" customFormat="1" ht="47.25">
      <c r="A31" s="8">
        <v>3</v>
      </c>
      <c r="B31" s="26"/>
      <c r="C31" s="9" t="s">
        <v>17</v>
      </c>
      <c r="D31" s="7">
        <v>222.4</v>
      </c>
      <c r="E31" s="7">
        <f t="shared" si="3"/>
        <v>111.2</v>
      </c>
      <c r="F31" s="7">
        <f t="shared" si="4"/>
        <v>93.408</v>
      </c>
      <c r="G31" s="7">
        <f t="shared" si="5"/>
        <v>0</v>
      </c>
      <c r="H31" s="7">
        <f t="shared" si="6"/>
        <v>17.792</v>
      </c>
    </row>
    <row r="32" spans="1:8" s="10" customFormat="1" ht="47.25">
      <c r="A32" s="8">
        <v>4</v>
      </c>
      <c r="B32" s="26"/>
      <c r="C32" s="9" t="s">
        <v>43</v>
      </c>
      <c r="D32" s="7">
        <v>150</v>
      </c>
      <c r="E32" s="7">
        <f t="shared" si="3"/>
        <v>75</v>
      </c>
      <c r="F32" s="7">
        <f t="shared" si="4"/>
        <v>63</v>
      </c>
      <c r="G32" s="7">
        <f t="shared" si="5"/>
        <v>0</v>
      </c>
      <c r="H32" s="7">
        <f t="shared" si="6"/>
        <v>12</v>
      </c>
    </row>
    <row r="33" spans="1:8" s="10" customFormat="1" ht="47.25">
      <c r="A33" s="8">
        <v>5</v>
      </c>
      <c r="B33" s="26"/>
      <c r="C33" s="9" t="s">
        <v>42</v>
      </c>
      <c r="D33" s="7">
        <v>90</v>
      </c>
      <c r="E33" s="7">
        <f t="shared" si="3"/>
        <v>45</v>
      </c>
      <c r="F33" s="7">
        <f t="shared" si="4"/>
        <v>37.8</v>
      </c>
      <c r="G33" s="7">
        <f t="shared" si="5"/>
        <v>0</v>
      </c>
      <c r="H33" s="7">
        <f t="shared" si="6"/>
        <v>7.2</v>
      </c>
    </row>
    <row r="34" spans="1:8" s="10" customFormat="1" ht="47.25">
      <c r="A34" s="8">
        <v>6</v>
      </c>
      <c r="B34" s="26"/>
      <c r="C34" s="9" t="s">
        <v>44</v>
      </c>
      <c r="D34" s="7">
        <v>100</v>
      </c>
      <c r="E34" s="7">
        <f t="shared" si="3"/>
        <v>50</v>
      </c>
      <c r="F34" s="7">
        <f t="shared" si="4"/>
        <v>42</v>
      </c>
      <c r="G34" s="7">
        <f t="shared" si="5"/>
        <v>0</v>
      </c>
      <c r="H34" s="7">
        <f t="shared" si="6"/>
        <v>8</v>
      </c>
    </row>
    <row r="35" spans="1:8" s="10" customFormat="1" ht="78.75">
      <c r="A35" s="8">
        <v>7</v>
      </c>
      <c r="B35" s="26"/>
      <c r="C35" s="9" t="s">
        <v>47</v>
      </c>
      <c r="D35" s="7">
        <v>200</v>
      </c>
      <c r="E35" s="7">
        <f t="shared" si="3"/>
        <v>100</v>
      </c>
      <c r="F35" s="7">
        <f t="shared" si="4"/>
        <v>84</v>
      </c>
      <c r="G35" s="7">
        <f t="shared" si="5"/>
        <v>0</v>
      </c>
      <c r="H35" s="7">
        <f t="shared" si="6"/>
        <v>16</v>
      </c>
    </row>
    <row r="36" spans="1:8" s="10" customFormat="1" ht="63">
      <c r="A36" s="8">
        <v>8</v>
      </c>
      <c r="B36" s="26"/>
      <c r="C36" s="9" t="s">
        <v>46</v>
      </c>
      <c r="D36" s="7">
        <v>100</v>
      </c>
      <c r="E36" s="7">
        <f>D36*50%</f>
        <v>50</v>
      </c>
      <c r="F36" s="7">
        <f>D36-E36-G36-H36</f>
        <v>42</v>
      </c>
      <c r="G36" s="7">
        <f t="shared" si="5"/>
        <v>0</v>
      </c>
      <c r="H36" s="7">
        <f t="shared" si="6"/>
        <v>8</v>
      </c>
    </row>
    <row r="37" spans="1:8" s="10" customFormat="1" ht="63">
      <c r="A37" s="8">
        <v>9</v>
      </c>
      <c r="B37" s="26"/>
      <c r="C37" s="9" t="s">
        <v>48</v>
      </c>
      <c r="D37" s="7">
        <v>200</v>
      </c>
      <c r="E37" s="7">
        <f t="shared" si="3"/>
        <v>100</v>
      </c>
      <c r="F37" s="7">
        <f t="shared" si="4"/>
        <v>84</v>
      </c>
      <c r="G37" s="7">
        <f t="shared" si="5"/>
        <v>0</v>
      </c>
      <c r="H37" s="7">
        <f t="shared" si="6"/>
        <v>16</v>
      </c>
    </row>
    <row r="38" spans="1:8" s="10" customFormat="1" ht="21" customHeight="1">
      <c r="A38" s="8"/>
      <c r="B38" s="27"/>
      <c r="C38" s="11" t="s">
        <v>11</v>
      </c>
      <c r="D38" s="12">
        <f>SUM(D29:D37)</f>
        <v>1508.9</v>
      </c>
      <c r="E38" s="12">
        <f>SUM(E29:E37)</f>
        <v>754.45</v>
      </c>
      <c r="F38" s="13">
        <f>SUM(F29:F37)</f>
        <v>633.738</v>
      </c>
      <c r="G38" s="12">
        <f>SUM(G29:G37)</f>
        <v>0</v>
      </c>
      <c r="H38" s="12">
        <f>SUM(H29:H37)</f>
        <v>120.712</v>
      </c>
    </row>
    <row r="39" s="10" customFormat="1" ht="15">
      <c r="A39" s="15"/>
    </row>
    <row r="40" spans="1:4" s="10" customFormat="1" ht="15.75">
      <c r="A40" s="15"/>
      <c r="D40" s="16"/>
    </row>
    <row r="41" spans="1:8" s="10" customFormat="1" ht="78.75">
      <c r="A41" s="8">
        <v>1</v>
      </c>
      <c r="B41" s="28" t="s">
        <v>20</v>
      </c>
      <c r="C41" s="9" t="s">
        <v>18</v>
      </c>
      <c r="D41" s="7">
        <v>1000</v>
      </c>
      <c r="E41" s="7">
        <f>D41*50%</f>
        <v>500</v>
      </c>
      <c r="F41" s="7">
        <f>D41-E41-G41-H41</f>
        <v>300</v>
      </c>
      <c r="G41" s="7">
        <f>D41*10%</f>
        <v>100</v>
      </c>
      <c r="H41" s="7">
        <f>D41*10%</f>
        <v>100</v>
      </c>
    </row>
    <row r="42" spans="1:8" s="10" customFormat="1" ht="78.75">
      <c r="A42" s="8">
        <v>2</v>
      </c>
      <c r="B42" s="29"/>
      <c r="C42" s="9" t="s">
        <v>21</v>
      </c>
      <c r="D42" s="7">
        <v>100</v>
      </c>
      <c r="E42" s="7">
        <f>D42*50%</f>
        <v>50</v>
      </c>
      <c r="F42" s="7">
        <f>D42-E42-G42-H42</f>
        <v>44</v>
      </c>
      <c r="G42" s="7">
        <f>D42*0%</f>
        <v>0</v>
      </c>
      <c r="H42" s="7">
        <f>D42*6%</f>
        <v>6</v>
      </c>
    </row>
    <row r="43" spans="1:8" s="10" customFormat="1" ht="87.75" customHeight="1">
      <c r="A43" s="8">
        <v>3</v>
      </c>
      <c r="B43" s="29"/>
      <c r="C43" s="9" t="s">
        <v>19</v>
      </c>
      <c r="D43" s="7">
        <v>350</v>
      </c>
      <c r="E43" s="7">
        <f>D43*50%</f>
        <v>175</v>
      </c>
      <c r="F43" s="7">
        <f>D43-E43-G43-H43</f>
        <v>94.5</v>
      </c>
      <c r="G43" s="7">
        <f>D43*15%</f>
        <v>52.5</v>
      </c>
      <c r="H43" s="7">
        <f>D43*8%</f>
        <v>28</v>
      </c>
    </row>
    <row r="44" spans="1:8" s="10" customFormat="1" ht="18.75">
      <c r="A44" s="8"/>
      <c r="B44" s="30"/>
      <c r="C44" s="11" t="s">
        <v>11</v>
      </c>
      <c r="D44" s="12">
        <f>SUM(D41:D43)</f>
        <v>1450</v>
      </c>
      <c r="E44" s="12">
        <f>SUM(E41:E43)</f>
        <v>725</v>
      </c>
      <c r="F44" s="13">
        <f>SUM(F41:F43)</f>
        <v>438.5</v>
      </c>
      <c r="G44" s="12">
        <f>SUM(G41:G43)</f>
        <v>152.5</v>
      </c>
      <c r="H44" s="12">
        <f>SUM(H41:H43)</f>
        <v>134</v>
      </c>
    </row>
    <row r="45" spans="1:8" ht="15.75">
      <c r="A45" s="3"/>
      <c r="B45" s="4"/>
      <c r="C45" s="5"/>
      <c r="D45" s="6"/>
      <c r="E45" s="6"/>
      <c r="F45" s="6"/>
      <c r="G45" s="6"/>
      <c r="H45" s="6"/>
    </row>
    <row r="46" spans="1:8" ht="15.75">
      <c r="A46" s="3"/>
      <c r="B46" s="4"/>
      <c r="C46" s="5"/>
      <c r="D46" s="6"/>
      <c r="E46" s="6"/>
      <c r="F46" s="6"/>
      <c r="G46" s="6"/>
      <c r="H46" s="6"/>
    </row>
    <row r="47" spans="1:8" ht="15.75">
      <c r="A47" s="3"/>
      <c r="B47" s="4"/>
      <c r="C47" s="5"/>
      <c r="D47" s="6"/>
      <c r="E47" s="6"/>
      <c r="F47" s="6"/>
      <c r="G47" s="6"/>
      <c r="H47" s="6"/>
    </row>
  </sheetData>
  <sheetProtection/>
  <mergeCells count="12">
    <mergeCell ref="B29:B38"/>
    <mergeCell ref="B41:B44"/>
    <mergeCell ref="B4:B12"/>
    <mergeCell ref="B13:B16"/>
    <mergeCell ref="B17:B19"/>
    <mergeCell ref="B20:B23"/>
    <mergeCell ref="B24:B28"/>
    <mergeCell ref="A1:H1"/>
    <mergeCell ref="A2:A3"/>
    <mergeCell ref="B2:B3"/>
    <mergeCell ref="C2:C3"/>
    <mergeCell ref="D2:H2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Хансен С.В.</dc:creator>
  <cp:keywords/>
  <dc:description/>
  <cp:lastModifiedBy>Смирнова З.В.</cp:lastModifiedBy>
  <cp:lastPrinted>2018-10-15T11:37:05Z</cp:lastPrinted>
  <dcterms:created xsi:type="dcterms:W3CDTF">2018-10-15T08:34:42Z</dcterms:created>
  <dcterms:modified xsi:type="dcterms:W3CDTF">2018-12-18T07:50:14Z</dcterms:modified>
  <cp:category/>
  <cp:version/>
  <cp:contentType/>
  <cp:contentStatus/>
</cp:coreProperties>
</file>