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<sst xmlns="http://schemas.openxmlformats.org/spreadsheetml/2006/main" count="233" uniqueCount="225">
  <si>
    <t>Код доходов бюджетной классификации</t>
  </si>
  <si>
    <t>Наименование дохода</t>
  </si>
  <si>
    <t>Утверждено (тыс. руб.)</t>
  </si>
  <si>
    <t>Исполнено (тыс. руб.)</t>
  </si>
  <si>
    <t>Налог на  доходы физических лиц: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</si>
  <si>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</si>
  <si>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</si>
  <si>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</si>
  <si>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</si>
  <si>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</si>
  <si>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</si>
  <si>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</si>
  <si>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</si>
  <si>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</si>
  <si>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</si>
  <si>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</si>
  <si>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пошлина:</t>
  </si>
  <si>
    <t>1 08 07150 01 0000 110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</si>
  <si>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</si>
  <si>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</si>
  <si>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собственности: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</si>
  <si>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</si>
  <si>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</si>
  <si>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</si>
  <si>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</si>
  <si>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компенсации затрат 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</si>
  <si>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</si>
  <si>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ущерба: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</si>
  <si>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</si>
  <si>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</si>
  <si>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</si>
  <si>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</si>
  <si>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</si>
  <si>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</si>
  <si>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нарушения законодательства об охране и использовании животного мира</t>
  </si>
  <si>
    <t>Денежные взыскания (штрафы) за нарушения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</si>
  <si>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</si>
  <si>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защиты в сфере прав потребителей</t>
  </si>
  <si>
    <t>Прочие 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</si>
  <si>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</si>
  <si>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</si>
  <si>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</si>
  <si>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доходы:</t>
  </si>
  <si>
    <t>Акцизы по подакцизным товарам (продукции), производимым на территории Российской Федерации: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</si>
  <si>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</si>
  <si>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Доходы от оказания платных услуг (работ) и компенсации затрат государства: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</si>
  <si>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</si>
  <si>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</si>
  <si>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</si>
  <si>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</si>
  <si>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Процент исполнения</t>
  </si>
  <si>
    <t>Отклонение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</si>
  <si>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</si>
  <si>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</si>
  <si>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Проценты, полученные от предоставления бюджетных кредитов, выделенных на кассовый разрыв поселениям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</si>
  <si>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</si>
  <si>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</si>
  <si>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</si>
  <si>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</si>
  <si>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</si>
  <si>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</si>
  <si>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</si>
  <si>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</si>
  <si>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</si>
  <si>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</si>
  <si>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</si>
  <si>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2018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</si>
  <si>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</si>
  <si>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</si>
  <si>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рост (+), снижение (-) к соответствующему периоду прошлого года, %</t>
  </si>
  <si>
    <t>000 1 17 05050 05 0000 000</t>
  </si>
  <si>
    <t>000 1 17 00000 00 0000 000</t>
  </si>
  <si>
    <t>000 1 01 02000 01 0000 000</t>
  </si>
  <si>
    <t>000 1 01 02010 01 0000 000</t>
  </si>
  <si>
    <t>000 1 01 02020 01 0000 000</t>
  </si>
  <si>
    <t>000 1 01 02030 01 0000 000</t>
  </si>
  <si>
    <t>000 1 01 02040 01 0000 000</t>
  </si>
  <si>
    <t>000 1 03 02000 01 0000 000</t>
  </si>
  <si>
    <t>000 1 03 02230 01 0000 000</t>
  </si>
  <si>
    <t>000 1 03 02240 01 0000 000</t>
  </si>
  <si>
    <t>000 1 03 02250 01 0000 000</t>
  </si>
  <si>
    <t>000 1 03 02260 01 0000 000</t>
  </si>
  <si>
    <t>000 1 05 01000 01 0000 000</t>
  </si>
  <si>
    <t>000 1 05 01011 01 0000 000</t>
  </si>
  <si>
    <t>000 1 05 01012 01 0000 000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</si>
  <si>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</si>
  <si>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000 1 05 01021 01 0000 000</t>
  </si>
  <si>
    <t>000 1 05 01022 01 0000 000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</si>
  <si>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</si>
  <si>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000 1 05 01050 01 0000 000</t>
  </si>
  <si>
    <t>000 1 05 02000 02 0000 000</t>
  </si>
  <si>
    <t>000 1 05 02010 02 0000 000</t>
  </si>
  <si>
    <t>000 1 05 02020 02 0000 000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</si>
  <si>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</si>
  <si>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000 1 05 03000 01 0000 000</t>
  </si>
  <si>
    <t>000 1 05 03010 01 0000 000</t>
  </si>
  <si>
    <t>000 1 05 03020 01 0000 000</t>
  </si>
  <si>
    <t>Единый сельскохозяйственный налог (за налоговые периоды, истекшие до 1 января 2011 года)</t>
  </si>
  <si>
    <t>000 1 05 04020 02 0000 000</t>
  </si>
  <si>
    <t>000 1 08 00000 00 0000 000</t>
  </si>
  <si>
    <t>000 1 08 03010 01 0000 000</t>
  </si>
  <si>
    <t>000 1 09 00000 00 0000 000</t>
  </si>
  <si>
    <t>000 1 09 04040 01 0000 000</t>
  </si>
  <si>
    <t>Налог с имущества, переходящего в порядке наследования или дарения</t>
  </si>
  <si>
    <t>000 1 09 07033 05 0000 000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</si>
  <si>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</si>
  <si>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000 1 11 00000 00 0000 000</t>
  </si>
  <si>
    <t>000 1 11 01050 05 0000 000</t>
  </si>
  <si>
    <t>000 1 11 03050 05 0000 000</t>
  </si>
  <si>
    <t>000 1 11 05013 05 0000 000</t>
  </si>
  <si>
    <t>000 1 11 05013 13 0000 000</t>
  </si>
  <si>
    <t>000 1 11 05025 05 0000 000</t>
  </si>
  <si>
    <t>000 1 11 05035 05 0000 000</t>
  </si>
  <si>
    <t>000 1 11 05075 05 0000 000</t>
  </si>
  <si>
    <t>000 1 11 09045 05 0000 000</t>
  </si>
  <si>
    <t>000 1 12 01000 01 0000 000</t>
  </si>
  <si>
    <t>000 1 12 01010 01 0000 000</t>
  </si>
  <si>
    <t>000 1 12 01020 01 0000 000</t>
  </si>
  <si>
    <t>000 1 12 01030 01 0000 000</t>
  </si>
  <si>
    <t>000 1 12 01040 01 0000 000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</si>
  <si>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</si>
  <si>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</si>
  <si>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</si>
  <si>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</si>
  <si>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000 1 12 01041 01 0000 000 </t>
  </si>
  <si>
    <t>000 1 12 01042 01 0000 000</t>
  </si>
  <si>
    <t>Плата за размещение отходов производства</t>
  </si>
  <si>
    <t>000 1 13 00000 00 0000 000</t>
  </si>
  <si>
    <t>000 1 13 02995 05 0000 000</t>
  </si>
  <si>
    <t>000 1 14 02053 05 0000 000</t>
  </si>
  <si>
    <t>000 1 14 06013 05 0000 000</t>
  </si>
  <si>
    <t>000 1 14 06013 13 0000 000</t>
  </si>
  <si>
    <t>000 1 14 06025 05 0000 000</t>
  </si>
  <si>
    <t>000 1 16 00000 00 0000 000</t>
  </si>
  <si>
    <t>000 1 16 03010 01 0000 000</t>
  </si>
  <si>
    <t>000 1 16 03030 01 0000 000</t>
  </si>
  <si>
    <t>000 1 16 06000 01 0000 000</t>
  </si>
  <si>
    <t>000 1 16 25030 01 0000 000</t>
  </si>
  <si>
    <t>000 1 16 25050 01 0000 000</t>
  </si>
  <si>
    <t>000 1 16 25060 01 0000 000</t>
  </si>
  <si>
    <t>000 1 16 28000 01 0000 000</t>
  </si>
  <si>
    <t>000 1 16 30030 01 0000 000</t>
  </si>
  <si>
    <t>000 1 16 33050 05 0000 000</t>
  </si>
  <si>
    <t>000 1 16 35030 05 0000 000</t>
  </si>
  <si>
    <t>000 1 16 43000 01 0000 000</t>
  </si>
  <si>
    <t>000 1 16 90050 05 0000 000</t>
  </si>
  <si>
    <t>Прочие неналоговые доходы</t>
  </si>
  <si>
    <t>ИТОГО налоговых и неналоговых доходов</t>
  </si>
  <si>
    <t>000 1 00 00000 00 0000 000</t>
  </si>
  <si>
    <t>000 2 02 10000 00 0000 000</t>
  </si>
  <si>
    <t>000 2 02 15001 05 0000 000</t>
  </si>
  <si>
    <t>000 2 02 15002 05 0000 000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</si>
  <si>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</si>
  <si>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</si>
  <si>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</si>
  <si>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000 2 02 20000 00 0000 000</t>
  </si>
  <si>
    <t xml:space="preserve">Субсидии бюджетам бюджетной системы Российской Федерации </t>
  </si>
  <si>
    <t>000 2 02 20051 05 0000 000</t>
  </si>
  <si>
    <t>000 2 02 20077 05 0000 000</t>
  </si>
  <si>
    <t>000 2 02 25027 05 0000 000</t>
  </si>
  <si>
    <t>000 2 02 25519 05 0000 000</t>
  </si>
  <si>
    <t>000 2 02 29999 05 0000 000</t>
  </si>
  <si>
    <t>000 2 02 25497 05 0000 000</t>
  </si>
  <si>
    <t>000 2 02 25567 05 0000 000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</si>
  <si>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</si>
  <si>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</si>
  <si>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</si>
  <si>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Субсидии бюджетам муниципальных районов на реализацию мероприятий по устойчивому развитию сельских территорий</t>
  </si>
  <si>
    <t>Прочие субсидии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</si>
  <si>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</si>
  <si>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</si>
  <si>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000 2 02 30000 00 0000 000</t>
  </si>
  <si>
    <t>000 2 02 30024 05 0000 000</t>
  </si>
  <si>
    <t>000 2 02 35120 05 0000 000</t>
  </si>
  <si>
    <t>000 2 02 35134 05 0000 000</t>
  </si>
  <si>
    <t>000 2 02 35135 05 0000 000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</si>
  <si>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</si>
  <si>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</si>
  <si>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</si>
  <si>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</si>
  <si>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000 2 02 40000 00 0000 000</t>
  </si>
  <si>
    <t>Иные межбюджетные трансферты</t>
  </si>
  <si>
    <t>000 2 02 40014 05 0000 000</t>
  </si>
  <si>
    <t>000 2 02 49999 05 0000 000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</si>
  <si>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</si>
  <si>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</si>
  <si>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000 2 07 00000 00 0000 000</t>
  </si>
  <si>
    <t>ПРОЧИЕ БЕЗВОЗМЕЗДНЫЕ ПОСТУПЛЕНИЯ</t>
  </si>
  <si>
    <t>000 2 07 05020 05 0000 000</t>
  </si>
  <si>
    <t>000 2 07 05030 05 0000 000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</si>
  <si>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</si>
  <si>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</si>
  <si>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</si>
  <si>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</si>
  <si>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</si>
  <si>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</si>
  <si>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</si>
  <si>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000 2 19 60010 05 0000 000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</si>
  <si>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</si>
  <si>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</si>
  <si>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безвозмездных поступлений</t>
  </si>
  <si>
    <t>ДОХОДЫ БЮДЖЕТА - ИТОГО</t>
  </si>
  <si>
    <t>000 1 17 01050 05 0000 000</t>
  </si>
  <si>
    <t>Невыясненные поступления, зачисляемые в бюджеты муниципальных районов</t>
  </si>
  <si>
    <t xml:space="preserve">Субвенции бюджетам бюджетной системы Российской Федерации </t>
  </si>
  <si>
    <t>Анализ исполнения доходной части районного бюджета за 2019 год в сравнении с аналогичным периодом 2018 года</t>
  </si>
  <si>
    <t>000 2 02 20299 05 0000 000</t>
  </si>
  <si>
    <t>000 2 02 20302 05 0000 000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</si>
  <si>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</si>
  <si>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</si>
  <si>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000 2 02 25555 05 0000 000</t>
  </si>
  <si>
    <t>Субсидии бюджетам муниципальных районов на реализацию программ формирования современной городской среды</t>
  </si>
  <si>
    <t>000 2 02 27112 05 0000 000</t>
  </si>
  <si>
    <t>000 2 02 35176 05 0000 000</t>
  </si>
  <si>
    <t>000 2 02 39998 05 0000 000</t>
  </si>
  <si>
    <t>000 2 02 45550 05 0000 000</t>
  </si>
  <si>
    <t>000 2 04 00000 00 0000 000</t>
  </si>
  <si>
    <t>000 2 04 05020 05 0000 000</t>
  </si>
  <si>
    <t>2019 год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</si>
  <si>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
</t>
  </si>
  <si>
    <t>Единая субвенция бюджетам муниципальных районов</t>
  </si>
  <si>
    <t>БЕЗВОЗМЕЗДНЫЕ ПОСТУПЛЕНИЯ ОТ НЕГОСУДАРСТВЕННЫХ ОРГАНИЗАЦИЙ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</si>
  <si>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</si>
  <si>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</si>
  <si>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000 2 00 00000 00 0000 000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</si>
</sst>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\.00\.00"/>
    <numFmt numFmtId="176" formatCode="000\.00\.000\.0"/>
    <numFmt numFmtId="177" formatCode="00\.000\.000"/>
    <numFmt numFmtId="178" formatCode="#,##0.00;[Red]\-#,##0.00;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  <numFmt numFmtId="185" formatCode="#,##0.0;[Red]\-#,##0.0"/>
    <numFmt numFmtId="186" formatCode="#,##0.00&quot;р.&quot;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38" fillId="0" borderId="7" applyNumberFormat="0" applyFill="0" applyAlignment="0" applyProtection="0"/>
    <xf numFmtId="0" fontId="39" fillId="35" borderId="8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00">
    <xf numFmtId="0" fontId="0" fillId="0" borderId="0" xfId="0" applyAlignment="1">
      <alignment/>
    </xf>
    <xf numFmtId="0" fontId="9" fillId="41" borderId="12" xfId="67" applyFont="1" applyFill="1" applyBorder="1" applyAlignment="1" applyProtection="1">
      <alignment horizontal="left" vertical="top"/>
      <protection hidden="1"/>
    </xf>
    <xf numFmtId="0" fontId="8" fillId="41" borderId="12" xfId="67" applyFont="1" applyFill="1" applyBorder="1" applyAlignment="1" applyProtection="1">
      <alignment horizontal="left" vertical="top"/>
      <protection hidden="1"/>
    </xf>
    <xf numFmtId="0" fontId="11" fillId="41" borderId="12" xfId="67" applyFont="1" applyFill="1" applyBorder="1" applyAlignment="1">
      <alignment horizontal="justify" vertical="top" wrapText="1"/>
      <protection/>
    </xf>
    <xf numFmtId="0" fontId="12" fillId="41" borderId="12" xfId="67" applyFont="1" applyFill="1" applyBorder="1" applyAlignment="1">
      <alignment horizontal="justify" vertical="top" wrapText="1"/>
      <protection/>
    </xf>
    <xf numFmtId="184" fontId="9" fillId="41" borderId="12" xfId="0" applyNumberFormat="1" applyFont="1" applyFill="1" applyBorder="1" applyAlignment="1">
      <alignment horizontal="center" vertical="top" wrapText="1"/>
    </xf>
    <xf numFmtId="2" fontId="9" fillId="41" borderId="12" xfId="67" applyNumberFormat="1" applyFont="1" applyFill="1" applyBorder="1" applyAlignment="1">
      <alignment vertical="top"/>
      <protection/>
    </xf>
    <xf numFmtId="184" fontId="8" fillId="41" borderId="12" xfId="0" applyNumberFormat="1" applyFont="1" applyFill="1" applyBorder="1" applyAlignment="1">
      <alignment horizontal="center" vertical="top"/>
    </xf>
    <xf numFmtId="2" fontId="8" fillId="41" borderId="12" xfId="67" applyNumberFormat="1" applyFont="1" applyFill="1" applyBorder="1" applyAlignment="1">
      <alignment vertical="top"/>
      <protection/>
    </xf>
    <xf numFmtId="184" fontId="9" fillId="41" borderId="12" xfId="0" applyNumberFormat="1" applyFont="1" applyFill="1" applyBorder="1" applyAlignment="1">
      <alignment horizontal="center" vertical="top"/>
    </xf>
    <xf numFmtId="2" fontId="9" fillId="41" borderId="12" xfId="67" applyNumberFormat="1" applyFont="1" applyFill="1" applyBorder="1" applyAlignment="1">
      <alignment horizontal="right" vertical="top"/>
      <protection/>
    </xf>
    <xf numFmtId="184" fontId="8" fillId="41" borderId="12" xfId="67" applyNumberFormat="1" applyFont="1" applyFill="1" applyBorder="1" applyAlignment="1" applyProtection="1">
      <alignment horizontal="center" vertical="top"/>
      <protection hidden="1"/>
    </xf>
    <xf numFmtId="184" fontId="9" fillId="41" borderId="12" xfId="67" applyNumberFormat="1" applyFont="1" applyFill="1" applyBorder="1" applyAlignment="1" applyProtection="1">
      <alignment horizontal="center" vertical="top"/>
      <protection hidden="1"/>
    </xf>
    <xf numFmtId="0" fontId="1" fillId="41" borderId="0" xfId="67" applyFill="1" applyBorder="1">
      <alignment/>
      <protection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9" fillId="41" borderId="13" xfId="67" applyNumberFormat="1" applyFont="1" applyFill="1" applyBorder="1" applyAlignment="1" applyProtection="1">
      <alignment wrapText="1"/>
      <protection hidden="1"/>
    </xf>
    <xf numFmtId="0" fontId="9" fillId="41" borderId="12" xfId="0" applyFont="1" applyFill="1" applyBorder="1" applyAlignment="1">
      <alignment horizontal="left" vertical="top"/>
    </xf>
    <xf numFmtId="0" fontId="9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0" applyFont="1" applyFill="1" applyBorder="1" applyAlignment="1">
      <alignment horizontal="justify" vertical="top" wrapText="1"/>
    </xf>
    <xf numFmtId="0" fontId="8" fillId="41" borderId="12" xfId="67" applyFont="1" applyFill="1" applyBorder="1" applyAlignment="1">
      <alignment horizontal="justify" vertical="top" wrapText="1"/>
      <protection/>
    </xf>
    <xf numFmtId="0" fontId="13" fillId="41" borderId="0" xfId="67" applyFont="1" applyFill="1" applyBorder="1">
      <alignment/>
      <protection/>
    </xf>
    <xf numFmtId="0" fontId="9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7" applyFont="1" applyFill="1" applyAlignment="1">
      <alignment horizontal="left" vertical="top"/>
      <protection/>
    </xf>
    <xf numFmtId="0" fontId="8" fillId="41" borderId="0" xfId="67" applyFont="1" applyFill="1" applyAlignment="1">
      <alignment horizontal="justify" vertical="top"/>
      <protection/>
    </xf>
    <xf numFmtId="184" fontId="9" fillId="41" borderId="0" xfId="67" applyNumberFormat="1" applyFont="1" applyFill="1" applyAlignment="1">
      <alignment horizontal="center" vertical="top"/>
      <protection/>
    </xf>
    <xf numFmtId="0" fontId="8" fillId="41" borderId="12" xfId="67" applyNumberFormat="1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>
      <alignment horizontal="left" vertical="top"/>
      <protection/>
    </xf>
    <xf numFmtId="0" fontId="8" fillId="41" borderId="12" xfId="67" applyFont="1" applyFill="1" applyBorder="1" applyAlignment="1">
      <alignment horizontal="justify" vertical="top"/>
      <protection/>
    </xf>
    <xf numFmtId="0" fontId="9" fillId="41" borderId="0" xfId="67" applyFont="1" applyFill="1" applyBorder="1">
      <alignment/>
      <protection/>
    </xf>
    <xf numFmtId="0" fontId="8" fillId="41" borderId="0" xfId="67" applyFont="1" applyFill="1" applyBorder="1">
      <alignment/>
      <protection/>
    </xf>
    <xf numFmtId="2" fontId="1" fillId="41" borderId="0" xfId="67" applyNumberFormat="1" applyFill="1" applyBorder="1" applyAlignment="1">
      <alignment vertical="top"/>
      <protection/>
    </xf>
    <xf numFmtId="2" fontId="9" fillId="41" borderId="12" xfId="67" applyNumberFormat="1" applyFont="1" applyFill="1" applyBorder="1" applyAlignment="1">
      <alignment vertical="top" wrapText="1"/>
      <protection/>
    </xf>
    <xf numFmtId="0" fontId="8" fillId="41" borderId="12" xfId="67" applyNumberFormat="1" applyFont="1" applyFill="1" applyBorder="1" applyAlignment="1" applyProtection="1">
      <alignment vertical="top" wrapText="1"/>
      <protection hidden="1"/>
    </xf>
    <xf numFmtId="2" fontId="8" fillId="41" borderId="12" xfId="67" applyNumberFormat="1" applyFont="1" applyFill="1" applyBorder="1" applyAlignment="1">
      <alignment horizontal="right" vertical="top"/>
      <protection/>
    </xf>
    <xf numFmtId="2" fontId="9" fillId="41" borderId="0" xfId="67" applyNumberFormat="1" applyFont="1" applyFill="1" applyBorder="1" applyAlignment="1" applyProtection="1">
      <alignment horizontal="right" wrapText="1"/>
      <protection hidden="1"/>
    </xf>
    <xf numFmtId="2" fontId="9" fillId="41" borderId="12" xfId="67" applyNumberFormat="1" applyFont="1" applyFill="1" applyBorder="1" applyAlignment="1">
      <alignment horizontal="right" vertical="top" wrapText="1"/>
      <protection/>
    </xf>
    <xf numFmtId="2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8" fillId="41" borderId="12" xfId="67" applyNumberFormat="1" applyFont="1" applyFill="1" applyBorder="1" applyAlignment="1" applyProtection="1">
      <alignment horizontal="right" vertical="top"/>
      <protection hidden="1"/>
    </xf>
    <xf numFmtId="2" fontId="8" fillId="41" borderId="0" xfId="67" applyNumberFormat="1" applyFont="1" applyFill="1" applyAlignment="1">
      <alignment horizontal="right" vertical="top"/>
      <protection/>
    </xf>
    <xf numFmtId="184" fontId="9" fillId="41" borderId="0" xfId="67" applyNumberFormat="1" applyFont="1" applyFill="1" applyBorder="1" applyAlignment="1" applyProtection="1">
      <alignment horizontal="center" vertical="top" wrapText="1"/>
      <protection hidden="1"/>
    </xf>
    <xf numFmtId="184" fontId="9" fillId="41" borderId="12" xfId="67" applyNumberFormat="1" applyFont="1" applyFill="1" applyBorder="1" applyAlignment="1" applyProtection="1">
      <alignment horizontal="center" vertical="top" wrapText="1"/>
      <protection hidden="1"/>
    </xf>
    <xf numFmtId="184" fontId="8" fillId="41" borderId="12" xfId="67" applyNumberFormat="1" applyFont="1" applyFill="1" applyBorder="1" applyAlignment="1" applyProtection="1">
      <alignment horizontal="center" vertical="top" wrapText="1"/>
      <protection hidden="1"/>
    </xf>
    <xf numFmtId="184" fontId="8" fillId="41" borderId="12" xfId="67" applyNumberFormat="1" applyFont="1" applyFill="1" applyBorder="1" applyAlignment="1">
      <alignment horizontal="center" vertical="top"/>
      <protection/>
    </xf>
    <xf numFmtId="184" fontId="8" fillId="41" borderId="0" xfId="67" applyNumberFormat="1" applyFont="1" applyFill="1" applyAlignment="1">
      <alignment horizontal="center" vertical="top"/>
      <protection/>
    </xf>
    <xf numFmtId="4" fontId="9" fillId="41" borderId="0" xfId="67" applyNumberFormat="1" applyFont="1" applyFill="1" applyBorder="1" applyAlignment="1" applyProtection="1">
      <alignment horizontal="right" wrapText="1"/>
      <protection hidden="1"/>
    </xf>
    <xf numFmtId="4" fontId="9" fillId="41" borderId="12" xfId="67" applyNumberFormat="1" applyFont="1" applyFill="1" applyBorder="1" applyAlignment="1">
      <alignment horizontal="right" vertical="top" wrapText="1"/>
      <protection/>
    </xf>
    <xf numFmtId="4" fontId="9" fillId="41" borderId="12" xfId="67" applyNumberFormat="1" applyFont="1" applyFill="1" applyBorder="1" applyAlignment="1">
      <alignment horizontal="right" vertical="top"/>
      <protection/>
    </xf>
    <xf numFmtId="4" fontId="8" fillId="41" borderId="12" xfId="67" applyNumberFormat="1" applyFont="1" applyFill="1" applyBorder="1" applyAlignment="1">
      <alignment horizontal="right" vertical="top"/>
      <protection/>
    </xf>
    <xf numFmtId="4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/>
      <protection hidden="1"/>
    </xf>
    <xf numFmtId="4" fontId="9" fillId="41" borderId="12" xfId="67" applyNumberFormat="1" applyFont="1" applyFill="1" applyBorder="1" applyAlignment="1" applyProtection="1">
      <alignment horizontal="right" vertical="top"/>
      <protection hidden="1"/>
    </xf>
    <xf numFmtId="4" fontId="8" fillId="41" borderId="0" xfId="67" applyNumberFormat="1" applyFont="1" applyFill="1" applyAlignment="1">
      <alignment horizontal="right" vertical="top"/>
      <protection/>
    </xf>
    <xf numFmtId="4" fontId="9" fillId="41" borderId="12" xfId="67" applyNumberFormat="1" applyFont="1" applyFill="1" applyBorder="1" applyAlignment="1">
      <alignment horizontal="center" vertical="top" wrapText="1"/>
      <protection/>
    </xf>
    <xf numFmtId="4" fontId="9" fillId="41" borderId="12" xfId="67" applyNumberFormat="1" applyFont="1" applyFill="1" applyBorder="1" applyAlignment="1">
      <alignment vertical="top"/>
      <protection/>
    </xf>
    <xf numFmtId="4" fontId="8" fillId="41" borderId="12" xfId="67" applyNumberFormat="1" applyFont="1" applyFill="1" applyBorder="1" applyAlignment="1">
      <alignment vertical="top"/>
      <protection/>
    </xf>
    <xf numFmtId="4" fontId="1" fillId="41" borderId="0" xfId="67" applyNumberFormat="1" applyFill="1" applyBorder="1" applyAlignment="1">
      <alignment vertical="top"/>
      <protection/>
    </xf>
    <xf numFmtId="0" fontId="9" fillId="42" borderId="12" xfId="67" applyFont="1" applyFill="1" applyBorder="1" applyAlignment="1" applyProtection="1">
      <alignment horizontal="left" vertical="top"/>
      <protection hidden="1"/>
    </xf>
    <xf numFmtId="0" fontId="9" fillId="42" borderId="12" xfId="67" applyNumberFormat="1" applyFont="1" applyFill="1" applyBorder="1" applyAlignment="1" applyProtection="1">
      <alignment horizontal="justify" vertical="top" wrapText="1"/>
      <protection hidden="1"/>
    </xf>
    <xf numFmtId="184" fontId="9" fillId="42" borderId="12" xfId="67" applyNumberFormat="1" applyFont="1" applyFill="1" applyBorder="1" applyAlignment="1" applyProtection="1">
      <alignment horizontal="center" vertical="top"/>
      <protection hidden="1"/>
    </xf>
    <xf numFmtId="4" fontId="9" fillId="42" borderId="12" xfId="67" applyNumberFormat="1" applyFont="1" applyFill="1" applyBorder="1" applyAlignment="1">
      <alignment horizontal="right" vertical="top"/>
      <protection/>
    </xf>
    <xf numFmtId="2" fontId="9" fillId="42" borderId="12" xfId="67" applyNumberFormat="1" applyFont="1" applyFill="1" applyBorder="1" applyAlignment="1">
      <alignment horizontal="right" vertical="top"/>
      <protection/>
    </xf>
    <xf numFmtId="4" fontId="9" fillId="42" borderId="12" xfId="67" applyNumberFormat="1" applyFont="1" applyFill="1" applyBorder="1" applyAlignment="1">
      <alignment vertical="top"/>
      <protection/>
    </xf>
    <xf numFmtId="2" fontId="9" fillId="42" borderId="12" xfId="67" applyNumberFormat="1" applyFont="1" applyFill="1" applyBorder="1" applyAlignment="1">
      <alignment vertical="top"/>
      <protection/>
    </xf>
    <xf numFmtId="0" fontId="9" fillId="43" borderId="12" xfId="67" applyFont="1" applyFill="1" applyBorder="1" applyAlignment="1" applyProtection="1">
      <alignment horizontal="left" vertical="top"/>
      <protection hidden="1"/>
    </xf>
    <xf numFmtId="0" fontId="9" fillId="43" borderId="12" xfId="67" applyNumberFormat="1" applyFont="1" applyFill="1" applyBorder="1" applyAlignment="1" applyProtection="1">
      <alignment horizontal="justify" vertical="top" wrapText="1"/>
      <protection hidden="1"/>
    </xf>
    <xf numFmtId="184" fontId="9" fillId="43" borderId="12" xfId="67" applyNumberFormat="1" applyFont="1" applyFill="1" applyBorder="1" applyAlignment="1" applyProtection="1">
      <alignment horizontal="center" vertical="top"/>
      <protection hidden="1"/>
    </xf>
    <xf numFmtId="2" fontId="9" fillId="43" borderId="12" xfId="67" applyNumberFormat="1" applyFont="1" applyFill="1" applyBorder="1" applyAlignment="1">
      <alignment horizontal="right" vertical="top"/>
      <protection/>
    </xf>
    <xf numFmtId="2" fontId="9" fillId="43" borderId="12" xfId="67" applyNumberFormat="1" applyFont="1" applyFill="1" applyBorder="1" applyAlignment="1">
      <alignment vertical="top"/>
      <protection/>
    </xf>
    <xf numFmtId="184" fontId="9" fillId="41" borderId="0" xfId="67" applyNumberFormat="1" applyFont="1" applyFill="1" applyBorder="1" applyAlignment="1" applyProtection="1">
      <alignment horizontal="center" wrapText="1"/>
      <protection hidden="1"/>
    </xf>
    <xf numFmtId="0" fontId="8" fillId="41" borderId="0" xfId="67" applyFont="1" applyFill="1" applyBorder="1" applyAlignment="1">
      <alignment vertical="top"/>
      <protection/>
    </xf>
    <xf numFmtId="184" fontId="9" fillId="42" borderId="12" xfId="67" applyNumberFormat="1" applyFont="1" applyFill="1" applyBorder="1" applyAlignment="1">
      <alignment horizontal="right" vertical="top"/>
      <protection/>
    </xf>
    <xf numFmtId="184" fontId="9" fillId="42" borderId="12" xfId="67" applyNumberFormat="1" applyFont="1" applyFill="1" applyBorder="1" applyAlignment="1">
      <alignment vertical="top"/>
      <protection/>
    </xf>
    <xf numFmtId="184" fontId="9" fillId="43" borderId="12" xfId="67" applyNumberFormat="1" applyFont="1" applyFill="1" applyBorder="1" applyAlignment="1">
      <alignment horizontal="right" vertical="top"/>
      <protection/>
    </xf>
    <xf numFmtId="184" fontId="9" fillId="43" borderId="12" xfId="67" applyNumberFormat="1" applyFont="1" applyFill="1" applyBorder="1" applyAlignment="1">
      <alignment vertical="top"/>
      <protection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top" wrapText="1"/>
    </xf>
    <xf numFmtId="0" fontId="10" fillId="41" borderId="16" xfId="0" applyFont="1" applyFill="1" applyBorder="1" applyAlignment="1">
      <alignment horizontal="center" vertical="top" wrapText="1"/>
    </xf>
    <xf numFmtId="0" fontId="10" fillId="41" borderId="0" xfId="67" applyNumberFormat="1" applyFont="1" applyFill="1" applyBorder="1" applyAlignment="1" applyProtection="1">
      <alignment horizontal="center" vertical="center" wrapText="1"/>
      <protection hidden="1"/>
    </xf>
    <xf numFmtId="0" fontId="10" fillId="41" borderId="12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7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8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9" xfId="67" applyNumberFormat="1" applyFont="1" applyFill="1" applyBorder="1" applyAlignment="1" applyProtection="1">
      <alignment horizontal="center" vertical="top" wrapText="1"/>
      <protection hidden="1"/>
    </xf>
    <xf numFmtId="4" fontId="8" fillId="44" borderId="12" xfId="67" applyNumberFormat="1" applyFont="1" applyFill="1" applyBorder="1" applyAlignment="1">
      <alignment vertical="top"/>
      <protection/>
    </xf>
    <xf numFmtId="2" fontId="8" fillId="44" borderId="12" xfId="67" applyNumberFormat="1" applyFont="1" applyFill="1" applyBorder="1" applyAlignment="1">
      <alignment vertical="top"/>
      <protection/>
    </xf>
    <xf numFmtId="184" fontId="8" fillId="44" borderId="12" xfId="67" applyNumberFormat="1" applyFont="1" applyFill="1" applyBorder="1" applyAlignment="1" applyProtection="1">
      <alignment horizontal="center" vertical="top"/>
      <protection hidden="1"/>
    </xf>
    <xf numFmtId="0" fontId="9" fillId="41" borderId="12" xfId="67" applyFont="1" applyFill="1" applyBorder="1" applyAlignment="1">
      <alignment horizontal="left" vertical="top"/>
      <protection/>
    </xf>
    <xf numFmtId="0" fontId="9" fillId="41" borderId="12" xfId="67" applyFont="1" applyFill="1" applyBorder="1" applyAlignment="1">
      <alignment horizontal="justify" vertical="top"/>
      <protection/>
    </xf>
    <xf numFmtId="184" fontId="9" fillId="41" borderId="12" xfId="67" applyNumberFormat="1" applyFont="1" applyFill="1" applyBorder="1" applyAlignment="1">
      <alignment horizontal="center" vertical="top"/>
      <protection/>
    </xf>
    <xf numFmtId="0" fontId="8" fillId="41" borderId="12" xfId="67" applyFont="1" applyFill="1" applyBorder="1" applyAlignment="1" applyProtection="1">
      <alignment horizontal="justify" vertical="top" wrapText="1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zoomScale="75" zoomScaleNormal="75" zoomScalePageLayoutView="0" workbookViewId="0" topLeftCell="A106">
      <pane xSplit="1" topLeftCell="B1" activePane="topRight" state="frozen"/>
      <selection pane="topLeft" activeCell="A1" sqref="A1"/>
      <selection pane="topRight" activeCell="A114" sqref="A114"/>
    </sheetView>
  </sheetViews>
  <sheetFormatPr defaultColWidth="9.00390625" defaultRowHeight="12.75"/>
  <cols>
    <col min="1" max="1" width="27.125" style="29" customWidth="1"/>
    <col min="2" max="2" width="50.875" style="30" customWidth="1"/>
    <col min="3" max="3" width="13.00390625" style="52" customWidth="1"/>
    <col min="4" max="4" width="11.875" style="61" customWidth="1"/>
    <col min="5" max="5" width="13.625" style="47" customWidth="1"/>
    <col min="6" max="6" width="11.25390625" style="47" customWidth="1"/>
    <col min="7" max="7" width="13.25390625" style="31" customWidth="1"/>
    <col min="8" max="8" width="13.25390625" style="65" customWidth="1"/>
    <col min="9" max="9" width="10.00390625" style="38" customWidth="1"/>
    <col min="10" max="10" width="9.125" style="38" customWidth="1"/>
    <col min="11" max="11" width="15.375" style="38" customWidth="1"/>
    <col min="12" max="16384" width="9.125" style="13" customWidth="1"/>
  </cols>
  <sheetData>
    <row r="1" spans="1:10" ht="41.25" customHeight="1">
      <c r="A1" s="88" t="s">
        <v>205</v>
      </c>
      <c r="B1" s="88"/>
      <c r="C1" s="88"/>
      <c r="D1" s="88"/>
      <c r="E1" s="88"/>
      <c r="F1" s="88"/>
      <c r="G1" s="88"/>
      <c r="H1" s="88"/>
      <c r="I1" s="88"/>
      <c r="J1" s="88"/>
    </row>
    <row r="2" spans="1:7" ht="47.25" customHeight="1" hidden="1" thickBot="1">
      <c r="A2" s="15"/>
      <c r="B2" s="15"/>
      <c r="C2" s="48"/>
      <c r="D2" s="53"/>
      <c r="E2" s="42"/>
      <c r="F2" s="42"/>
      <c r="G2" s="78"/>
    </row>
    <row r="3" spans="1:11" ht="47.25" customHeight="1">
      <c r="A3" s="84" t="s">
        <v>0</v>
      </c>
      <c r="B3" s="86" t="s">
        <v>1</v>
      </c>
      <c r="C3" s="89" t="s">
        <v>66</v>
      </c>
      <c r="D3" s="89"/>
      <c r="E3" s="89"/>
      <c r="F3" s="89"/>
      <c r="G3" s="90" t="s">
        <v>218</v>
      </c>
      <c r="H3" s="91"/>
      <c r="I3" s="91"/>
      <c r="J3" s="91"/>
      <c r="K3" s="92"/>
    </row>
    <row r="4" spans="1:11" ht="87" customHeight="1">
      <c r="A4" s="85"/>
      <c r="B4" s="87"/>
      <c r="C4" s="5" t="s">
        <v>2</v>
      </c>
      <c r="D4" s="54" t="s">
        <v>3</v>
      </c>
      <c r="E4" s="43" t="s">
        <v>50</v>
      </c>
      <c r="F4" s="43" t="s">
        <v>51</v>
      </c>
      <c r="G4" s="5" t="s">
        <v>2</v>
      </c>
      <c r="H4" s="62" t="s">
        <v>3</v>
      </c>
      <c r="I4" s="39" t="s">
        <v>50</v>
      </c>
      <c r="J4" s="39" t="s">
        <v>51</v>
      </c>
      <c r="K4" s="39" t="s">
        <v>69</v>
      </c>
    </row>
    <row r="5" spans="1:11" ht="15.75" customHeight="1">
      <c r="A5" s="16" t="s">
        <v>72</v>
      </c>
      <c r="B5" s="17" t="s">
        <v>4</v>
      </c>
      <c r="C5" s="5">
        <f>SUM(C6:C9)</f>
        <v>61927.4</v>
      </c>
      <c r="D5" s="55">
        <f>SUM(D6:D9)</f>
        <v>64598.32</v>
      </c>
      <c r="E5" s="10">
        <f>SUM(D5/C5*100)</f>
        <v>104.31298585117412</v>
      </c>
      <c r="F5" s="10">
        <f>SUM(100-E5)</f>
        <v>-4.312985851174119</v>
      </c>
      <c r="G5" s="5">
        <f>SUM(G6:G9)</f>
        <v>72550.31</v>
      </c>
      <c r="H5" s="63">
        <f>SUM(H6:H9)</f>
        <v>72779.44</v>
      </c>
      <c r="I5" s="6">
        <f aca="true" t="shared" si="0" ref="I5:I13">SUM(H5/G5)*100</f>
        <v>100.3158222204702</v>
      </c>
      <c r="J5" s="6">
        <f>SUM(100-I5)</f>
        <v>-0.3158222204701957</v>
      </c>
      <c r="K5" s="6">
        <f>SUM(H5/D5*100-100)</f>
        <v>12.66460180388593</v>
      </c>
    </row>
    <row r="6" spans="1:11" ht="75" customHeight="1">
      <c r="A6" s="18" t="s">
        <v>73</v>
      </c>
      <c r="B6" s="19" t="s">
        <v>5</v>
      </c>
      <c r="C6" s="7">
        <v>61663.4</v>
      </c>
      <c r="D6" s="56">
        <v>64331.98</v>
      </c>
      <c r="E6" s="41">
        <v>61.849787920461786</v>
      </c>
      <c r="F6" s="41">
        <f aca="true" t="shared" si="1" ref="F6:F19">SUM(100-E6)</f>
        <v>38.150212079538214</v>
      </c>
      <c r="G6" s="7">
        <v>72040.31</v>
      </c>
      <c r="H6" s="64">
        <v>72277.03</v>
      </c>
      <c r="I6" s="8">
        <f t="shared" si="0"/>
        <v>100.3285938108817</v>
      </c>
      <c r="J6" s="8">
        <f aca="true" t="shared" si="2" ref="J6:J13">SUM(100-I6)</f>
        <v>-0.32859381088169926</v>
      </c>
      <c r="K6" s="8">
        <f>SUM(H6/D6*100-100)</f>
        <v>12.350078452427553</v>
      </c>
    </row>
    <row r="7" spans="1:11" ht="105.75" customHeight="1">
      <c r="A7" s="18" t="s">
        <v>74</v>
      </c>
      <c r="B7" s="20" t="s">
        <v>6</v>
      </c>
      <c r="C7" s="7">
        <v>63</v>
      </c>
      <c r="D7" s="56">
        <v>63.54</v>
      </c>
      <c r="E7" s="41">
        <v>61.13725490196078</v>
      </c>
      <c r="F7" s="41">
        <f t="shared" si="1"/>
        <v>38.86274509803922</v>
      </c>
      <c r="G7" s="7">
        <v>260</v>
      </c>
      <c r="H7" s="64">
        <v>260.3</v>
      </c>
      <c r="I7" s="8">
        <f t="shared" si="0"/>
        <v>100.11538461538463</v>
      </c>
      <c r="J7" s="8">
        <f t="shared" si="2"/>
        <v>-0.11538461538462741</v>
      </c>
      <c r="K7" s="8">
        <f aca="true" t="shared" si="3" ref="K7:K18">SUM(H7/D7*100-100)</f>
        <v>309.66320428076807</v>
      </c>
    </row>
    <row r="8" spans="1:11" ht="46.5" customHeight="1">
      <c r="A8" s="18" t="s">
        <v>75</v>
      </c>
      <c r="B8" s="21" t="s">
        <v>7</v>
      </c>
      <c r="C8" s="7">
        <v>110</v>
      </c>
      <c r="D8" s="56">
        <v>112.21</v>
      </c>
      <c r="E8" s="41">
        <v>109.06086956521739</v>
      </c>
      <c r="F8" s="41">
        <f t="shared" si="1"/>
        <v>-9.060869565217388</v>
      </c>
      <c r="G8" s="7">
        <v>170</v>
      </c>
      <c r="H8" s="64">
        <v>173.81</v>
      </c>
      <c r="I8" s="8">
        <f t="shared" si="0"/>
        <v>102.24117647058823</v>
      </c>
      <c r="J8" s="8">
        <f t="shared" si="2"/>
        <v>-2.241176470588229</v>
      </c>
      <c r="K8" s="8">
        <f t="shared" si="3"/>
        <v>54.89706799750468</v>
      </c>
    </row>
    <row r="9" spans="1:11" ht="90.75" customHeight="1">
      <c r="A9" s="18" t="s">
        <v>76</v>
      </c>
      <c r="B9" s="21" t="s">
        <v>8</v>
      </c>
      <c r="C9" s="7">
        <v>91</v>
      </c>
      <c r="D9" s="56">
        <v>90.59</v>
      </c>
      <c r="E9" s="41">
        <v>111.23076923076923</v>
      </c>
      <c r="F9" s="41">
        <f t="shared" si="1"/>
        <v>-11.230769230769226</v>
      </c>
      <c r="G9" s="7">
        <v>80</v>
      </c>
      <c r="H9" s="64">
        <v>68.3</v>
      </c>
      <c r="I9" s="8">
        <f t="shared" si="0"/>
        <v>85.375</v>
      </c>
      <c r="J9" s="8">
        <f t="shared" si="2"/>
        <v>14.625</v>
      </c>
      <c r="K9" s="8">
        <f t="shared" si="3"/>
        <v>-24.60536483055526</v>
      </c>
    </row>
    <row r="10" spans="1:11" ht="33" customHeight="1">
      <c r="A10" s="16" t="s">
        <v>77</v>
      </c>
      <c r="B10" s="22" t="s">
        <v>43</v>
      </c>
      <c r="C10" s="9">
        <f>SUM(C11:C14)</f>
        <v>9201</v>
      </c>
      <c r="D10" s="55">
        <f>SUM(D11:D14)</f>
        <v>9566.509999999998</v>
      </c>
      <c r="E10" s="10">
        <f>SUM(D10/C10)*100</f>
        <v>103.97250298880553</v>
      </c>
      <c r="F10" s="10">
        <f t="shared" si="1"/>
        <v>-3.9725029888055303</v>
      </c>
      <c r="G10" s="9">
        <f>SUM(G11:G14)</f>
        <v>10836</v>
      </c>
      <c r="H10" s="55">
        <f>SUM(H11:H14)</f>
        <v>10809.16</v>
      </c>
      <c r="I10" s="6">
        <f t="shared" si="0"/>
        <v>99.75230712440015</v>
      </c>
      <c r="J10" s="6">
        <f t="shared" si="2"/>
        <v>0.24769287559985287</v>
      </c>
      <c r="K10" s="6">
        <f t="shared" si="3"/>
        <v>12.989585543735387</v>
      </c>
    </row>
    <row r="11" spans="1:11" ht="78.75" customHeight="1">
      <c r="A11" s="18" t="s">
        <v>78</v>
      </c>
      <c r="B11" s="23" t="s">
        <v>9</v>
      </c>
      <c r="C11" s="7">
        <v>3625</v>
      </c>
      <c r="D11" s="56">
        <v>4262.5</v>
      </c>
      <c r="E11" s="41">
        <v>71.07187222715173</v>
      </c>
      <c r="F11" s="41">
        <f t="shared" si="1"/>
        <v>28.92812777284827</v>
      </c>
      <c r="G11" s="7">
        <v>4703</v>
      </c>
      <c r="H11" s="64">
        <v>4920.15</v>
      </c>
      <c r="I11" s="8">
        <f t="shared" si="0"/>
        <v>104.61726557516478</v>
      </c>
      <c r="J11" s="8">
        <f t="shared" si="2"/>
        <v>-4.6172655751647795</v>
      </c>
      <c r="K11" s="8">
        <f t="shared" si="3"/>
        <v>15.42873900293253</v>
      </c>
    </row>
    <row r="12" spans="1:11" ht="90" customHeight="1">
      <c r="A12" s="2" t="s">
        <v>79</v>
      </c>
      <c r="B12" s="20" t="s">
        <v>10</v>
      </c>
      <c r="C12" s="11">
        <v>54</v>
      </c>
      <c r="D12" s="56">
        <v>41.05</v>
      </c>
      <c r="E12" s="41">
        <v>51.68000000000001</v>
      </c>
      <c r="F12" s="41">
        <f t="shared" si="1"/>
        <v>48.31999999999999</v>
      </c>
      <c r="G12" s="11">
        <v>33</v>
      </c>
      <c r="H12" s="64">
        <v>36.16</v>
      </c>
      <c r="I12" s="8">
        <f t="shared" si="0"/>
        <v>109.57575757575756</v>
      </c>
      <c r="J12" s="8">
        <f t="shared" si="2"/>
        <v>-9.575757575757564</v>
      </c>
      <c r="K12" s="8">
        <f t="shared" si="3"/>
        <v>-11.912302070645552</v>
      </c>
    </row>
    <row r="13" spans="1:11" ht="76.5" customHeight="1">
      <c r="A13" s="2" t="s">
        <v>80</v>
      </c>
      <c r="B13" s="14" t="s">
        <v>11</v>
      </c>
      <c r="C13" s="11">
        <v>5522</v>
      </c>
      <c r="D13" s="56">
        <v>6218</v>
      </c>
      <c r="E13" s="41">
        <v>78.43106796116504</v>
      </c>
      <c r="F13" s="41">
        <f t="shared" si="1"/>
        <v>21.56893203883496</v>
      </c>
      <c r="G13" s="11">
        <v>6100</v>
      </c>
      <c r="H13" s="64">
        <v>6573.34</v>
      </c>
      <c r="I13" s="8">
        <f t="shared" si="0"/>
        <v>107.75967213114754</v>
      </c>
      <c r="J13" s="8">
        <f t="shared" si="2"/>
        <v>-7.759672131147539</v>
      </c>
      <c r="K13" s="8">
        <f t="shared" si="3"/>
        <v>5.714699260212285</v>
      </c>
    </row>
    <row r="14" spans="1:11" ht="76.5" customHeight="1">
      <c r="A14" s="2" t="s">
        <v>81</v>
      </c>
      <c r="B14" s="14" t="s">
        <v>12</v>
      </c>
      <c r="C14" s="11">
        <v>0</v>
      </c>
      <c r="D14" s="56">
        <v>-955.04</v>
      </c>
      <c r="E14" s="41"/>
      <c r="F14" s="41"/>
      <c r="G14" s="11">
        <v>0</v>
      </c>
      <c r="H14" s="64">
        <v>-720.49</v>
      </c>
      <c r="I14" s="8"/>
      <c r="J14" s="8"/>
      <c r="K14" s="8">
        <f t="shared" si="3"/>
        <v>-24.559180767297704</v>
      </c>
    </row>
    <row r="15" spans="1:11" s="24" customFormat="1" ht="34.5" customHeight="1">
      <c r="A15" s="1" t="s">
        <v>82</v>
      </c>
      <c r="B15" s="3" t="s">
        <v>56</v>
      </c>
      <c r="C15" s="12">
        <f>SUM(C16:C20)</f>
        <v>7482</v>
      </c>
      <c r="D15" s="55">
        <f>SUM(D16:D20)</f>
        <v>7603.040000000001</v>
      </c>
      <c r="E15" s="10">
        <f>SUM(D15/C15)*100</f>
        <v>101.61774926490243</v>
      </c>
      <c r="F15" s="10">
        <f t="shared" si="1"/>
        <v>-1.6177492649024288</v>
      </c>
      <c r="G15" s="12">
        <f>SUM(G16:G20)</f>
        <v>7450</v>
      </c>
      <c r="H15" s="63">
        <f>SUM(H16:H20)</f>
        <v>7614.63</v>
      </c>
      <c r="I15" s="6">
        <f>SUM(H15/G15)*100</f>
        <v>102.20979865771812</v>
      </c>
      <c r="J15" s="6">
        <f>SUM(100-I15)</f>
        <v>-2.2097986577181246</v>
      </c>
      <c r="K15" s="6">
        <f t="shared" si="3"/>
        <v>0.15243902439023316</v>
      </c>
    </row>
    <row r="16" spans="1:11" ht="46.5" customHeight="1">
      <c r="A16" s="2" t="s">
        <v>83</v>
      </c>
      <c r="B16" s="4" t="s">
        <v>57</v>
      </c>
      <c r="C16" s="11">
        <v>4950.7</v>
      </c>
      <c r="D16" s="56">
        <v>4969.14</v>
      </c>
      <c r="E16" s="41">
        <f>SUM(D16/C16)*100</f>
        <v>100.37247257963521</v>
      </c>
      <c r="F16" s="41">
        <f t="shared" si="1"/>
        <v>-0.37247257963521463</v>
      </c>
      <c r="G16" s="11">
        <v>5259.7</v>
      </c>
      <c r="H16" s="64">
        <v>5297.9</v>
      </c>
      <c r="I16" s="8">
        <f>SUM(H16/G16)*100</f>
        <v>100.72627716409681</v>
      </c>
      <c r="J16" s="8">
        <f>SUM(100-I16)</f>
        <v>-0.726277164096814</v>
      </c>
      <c r="K16" s="8">
        <f t="shared" si="3"/>
        <v>6.616034162853126</v>
      </c>
    </row>
    <row r="17" spans="1:11" ht="66" customHeight="1">
      <c r="A17" s="2" t="s">
        <v>84</v>
      </c>
      <c r="B17" s="4" t="s">
        <v>85</v>
      </c>
      <c r="C17" s="11">
        <v>0.3</v>
      </c>
      <c r="D17" s="56">
        <v>0.35</v>
      </c>
      <c r="E17" s="41">
        <f>SUM(D17/C17)*100</f>
        <v>116.66666666666667</v>
      </c>
      <c r="F17" s="41">
        <f t="shared" si="1"/>
        <v>-16.66666666666667</v>
      </c>
      <c r="G17" s="11">
        <v>0.3</v>
      </c>
      <c r="H17" s="64">
        <v>0.38</v>
      </c>
      <c r="I17" s="8">
        <f>SUM(H17/G17)*100</f>
        <v>126.66666666666669</v>
      </c>
      <c r="J17" s="8">
        <f>SUM(100-I17)</f>
        <v>-26.666666666666686</v>
      </c>
      <c r="K17" s="8">
        <f>SUM(H17/D17*100-100)</f>
        <v>8.571428571428584</v>
      </c>
    </row>
    <row r="18" spans="1:11" ht="48.75" customHeight="1">
      <c r="A18" s="2" t="s">
        <v>86</v>
      </c>
      <c r="B18" s="4" t="s">
        <v>58</v>
      </c>
      <c r="C18" s="11">
        <v>2530.6</v>
      </c>
      <c r="D18" s="56">
        <v>2633.12</v>
      </c>
      <c r="E18" s="41">
        <f>SUM(D18/C18)*100</f>
        <v>104.05121315103139</v>
      </c>
      <c r="F18" s="41">
        <f t="shared" si="1"/>
        <v>-4.051213151031391</v>
      </c>
      <c r="G18" s="11">
        <v>2189.8</v>
      </c>
      <c r="H18" s="64">
        <v>2316.14</v>
      </c>
      <c r="I18" s="8">
        <f>SUM(H18/G18)*100</f>
        <v>105.76947666453556</v>
      </c>
      <c r="J18" s="8">
        <f>SUM(100-I18)</f>
        <v>-5.76947666453556</v>
      </c>
      <c r="K18" s="8">
        <f t="shared" si="3"/>
        <v>-12.03819043568086</v>
      </c>
    </row>
    <row r="19" spans="1:11" ht="78.75" customHeight="1">
      <c r="A19" s="2" t="s">
        <v>87</v>
      </c>
      <c r="B19" s="4" t="s">
        <v>88</v>
      </c>
      <c r="C19" s="11">
        <v>0.4</v>
      </c>
      <c r="D19" s="56">
        <v>0.43</v>
      </c>
      <c r="E19" s="41">
        <f>SUM(D19/C19)*100</f>
        <v>107.5</v>
      </c>
      <c r="F19" s="41">
        <f t="shared" si="1"/>
        <v>-7.5</v>
      </c>
      <c r="G19" s="11">
        <v>0.2</v>
      </c>
      <c r="H19" s="64">
        <v>0.21</v>
      </c>
      <c r="I19" s="8">
        <f>SUM(H19/G19)*100</f>
        <v>104.99999999999999</v>
      </c>
      <c r="J19" s="8">
        <f>SUM(100-I19)</f>
        <v>-4.999999999999986</v>
      </c>
      <c r="K19" s="8">
        <f>SUM(H19/D19*100-100)</f>
        <v>-51.162790697674424</v>
      </c>
    </row>
    <row r="20" spans="1:11" ht="33.75" customHeight="1">
      <c r="A20" s="2" t="s">
        <v>89</v>
      </c>
      <c r="B20" s="4" t="s">
        <v>59</v>
      </c>
      <c r="C20" s="11">
        <v>0</v>
      </c>
      <c r="D20" s="56">
        <v>0</v>
      </c>
      <c r="E20" s="41"/>
      <c r="F20" s="41"/>
      <c r="G20" s="11">
        <v>0</v>
      </c>
      <c r="H20" s="64">
        <v>0</v>
      </c>
      <c r="I20" s="8"/>
      <c r="J20" s="8"/>
      <c r="K20" s="8"/>
    </row>
    <row r="21" spans="1:11" ht="35.25" customHeight="1">
      <c r="A21" s="1" t="s">
        <v>90</v>
      </c>
      <c r="B21" s="25" t="s">
        <v>13</v>
      </c>
      <c r="C21" s="12">
        <f>SUM(C22:C23)</f>
        <v>7700</v>
      </c>
      <c r="D21" s="55">
        <f>SUM(D22:D23)</f>
        <v>7710.599999999999</v>
      </c>
      <c r="E21" s="10">
        <f aca="true" t="shared" si="4" ref="E21:E29">SUM(D21/C21)*100</f>
        <v>100.13766233766232</v>
      </c>
      <c r="F21" s="10">
        <f aca="true" t="shared" si="5" ref="F21:F29">SUM(100-E21)</f>
        <v>-0.13766233766232006</v>
      </c>
      <c r="G21" s="12">
        <f>SUM(G22:G23)</f>
        <v>7750</v>
      </c>
      <c r="H21" s="63">
        <f>SUM(H22:H23)</f>
        <v>7795.860000000001</v>
      </c>
      <c r="I21" s="6">
        <f aca="true" t="shared" si="6" ref="I21:I29">SUM(H21/G21)*100</f>
        <v>100.59174193548388</v>
      </c>
      <c r="J21" s="6">
        <f aca="true" t="shared" si="7" ref="J21:J29">SUM(100-I21)</f>
        <v>-0.5917419354838813</v>
      </c>
      <c r="K21" s="6">
        <f aca="true" t="shared" si="8" ref="K21:K80">SUM(H21/D21*100-100)</f>
        <v>1.1057505252509685</v>
      </c>
    </row>
    <row r="22" spans="1:11" s="26" customFormat="1" ht="35.25" customHeight="1">
      <c r="A22" s="2" t="s">
        <v>91</v>
      </c>
      <c r="B22" s="14" t="s">
        <v>13</v>
      </c>
      <c r="C22" s="11">
        <v>7694.8</v>
      </c>
      <c r="D22" s="56">
        <v>7705.44</v>
      </c>
      <c r="E22" s="41">
        <f>SUM(D22/C22)*100</f>
        <v>100.13827519883559</v>
      </c>
      <c r="F22" s="41">
        <f t="shared" si="5"/>
        <v>-0.13827519883558637</v>
      </c>
      <c r="G22" s="11">
        <v>7749.1</v>
      </c>
      <c r="H22" s="64">
        <v>7794.93</v>
      </c>
      <c r="I22" s="8">
        <f t="shared" si="6"/>
        <v>100.59142352015074</v>
      </c>
      <c r="J22" s="8">
        <f t="shared" si="7"/>
        <v>-0.591423520150741</v>
      </c>
      <c r="K22" s="8">
        <f>SUM(H22/D22*100-100)</f>
        <v>1.161387279636216</v>
      </c>
    </row>
    <row r="23" spans="1:11" s="26" customFormat="1" ht="48" customHeight="1">
      <c r="A23" s="2" t="s">
        <v>92</v>
      </c>
      <c r="B23" s="14" t="s">
        <v>93</v>
      </c>
      <c r="C23" s="11">
        <v>5.2</v>
      </c>
      <c r="D23" s="56">
        <v>5.16</v>
      </c>
      <c r="E23" s="41">
        <f>SUM(D23/C23)*100</f>
        <v>99.23076923076923</v>
      </c>
      <c r="F23" s="41">
        <f t="shared" si="5"/>
        <v>0.7692307692307736</v>
      </c>
      <c r="G23" s="11">
        <v>0.9</v>
      </c>
      <c r="H23" s="64">
        <v>0.93</v>
      </c>
      <c r="I23" s="8">
        <f t="shared" si="6"/>
        <v>103.33333333333334</v>
      </c>
      <c r="J23" s="8">
        <f t="shared" si="7"/>
        <v>-3.333333333333343</v>
      </c>
      <c r="K23" s="8">
        <f>SUM(H23/D23*100-100)</f>
        <v>-81.97674418604652</v>
      </c>
    </row>
    <row r="24" spans="1:11" ht="26.25" customHeight="1">
      <c r="A24" s="1" t="s">
        <v>94</v>
      </c>
      <c r="B24" s="25" t="s">
        <v>14</v>
      </c>
      <c r="C24" s="12">
        <f>SUM(C25:C26)</f>
        <v>114.2</v>
      </c>
      <c r="D24" s="55">
        <f>SUM(D25:D26)</f>
        <v>114.19</v>
      </c>
      <c r="E24" s="10">
        <f t="shared" si="4"/>
        <v>99.99124343257442</v>
      </c>
      <c r="F24" s="10">
        <f t="shared" si="5"/>
        <v>0.00875656742557851</v>
      </c>
      <c r="G24" s="12">
        <f>SUM(G25:G26)</f>
        <v>95</v>
      </c>
      <c r="H24" s="60">
        <f>SUM(H25:H26)</f>
        <v>95.11</v>
      </c>
      <c r="I24" s="6">
        <f t="shared" si="6"/>
        <v>100.1157894736842</v>
      </c>
      <c r="J24" s="6">
        <f t="shared" si="7"/>
        <v>-0.11578947368420245</v>
      </c>
      <c r="K24" s="6">
        <f t="shared" si="8"/>
        <v>-16.708993782292666</v>
      </c>
    </row>
    <row r="25" spans="1:11" s="26" customFormat="1" ht="26.25" customHeight="1">
      <c r="A25" s="2" t="s">
        <v>95</v>
      </c>
      <c r="B25" s="14" t="s">
        <v>14</v>
      </c>
      <c r="C25" s="11">
        <v>111.3</v>
      </c>
      <c r="D25" s="56">
        <v>111.3</v>
      </c>
      <c r="E25" s="41">
        <f>SUM(D25/C25)*100</f>
        <v>100</v>
      </c>
      <c r="F25" s="41">
        <f t="shared" si="5"/>
        <v>0</v>
      </c>
      <c r="G25" s="11">
        <v>95</v>
      </c>
      <c r="H25" s="64">
        <v>95.11</v>
      </c>
      <c r="I25" s="8">
        <f t="shared" si="6"/>
        <v>100.1157894736842</v>
      </c>
      <c r="J25" s="8">
        <f t="shared" si="7"/>
        <v>-0.11578947368420245</v>
      </c>
      <c r="K25" s="8">
        <f>SUM(H25/D25*100-100)</f>
        <v>-14.546271338724168</v>
      </c>
    </row>
    <row r="26" spans="1:11" s="26" customFormat="1" ht="38.25" customHeight="1">
      <c r="A26" s="2" t="s">
        <v>96</v>
      </c>
      <c r="B26" s="14" t="s">
        <v>97</v>
      </c>
      <c r="C26" s="11">
        <v>2.9</v>
      </c>
      <c r="D26" s="56">
        <v>2.89</v>
      </c>
      <c r="E26" s="41">
        <f>SUM(D26/C26)*100</f>
        <v>99.65517241379311</v>
      </c>
      <c r="F26" s="41">
        <f>SUM(100-E26)</f>
        <v>0.3448275862068897</v>
      </c>
      <c r="G26" s="11">
        <v>0</v>
      </c>
      <c r="H26" s="64">
        <v>0</v>
      </c>
      <c r="I26" s="8"/>
      <c r="J26" s="8"/>
      <c r="K26" s="8"/>
    </row>
    <row r="27" spans="1:11" ht="57.75" customHeight="1">
      <c r="A27" s="1" t="s">
        <v>98</v>
      </c>
      <c r="B27" s="25" t="s">
        <v>15</v>
      </c>
      <c r="C27" s="12">
        <v>230</v>
      </c>
      <c r="D27" s="55">
        <v>247.92</v>
      </c>
      <c r="E27" s="10">
        <f t="shared" si="4"/>
        <v>107.79130434782608</v>
      </c>
      <c r="F27" s="10">
        <f t="shared" si="5"/>
        <v>-7.791304347826085</v>
      </c>
      <c r="G27" s="12">
        <v>170</v>
      </c>
      <c r="H27" s="63">
        <v>186.38</v>
      </c>
      <c r="I27" s="6">
        <f t="shared" si="6"/>
        <v>109.63529411764705</v>
      </c>
      <c r="J27" s="6">
        <f t="shared" si="7"/>
        <v>-9.63529411764705</v>
      </c>
      <c r="K27" s="6">
        <f t="shared" si="8"/>
        <v>-24.82252339464344</v>
      </c>
    </row>
    <row r="28" spans="1:11" ht="24" customHeight="1">
      <c r="A28" s="1" t="s">
        <v>99</v>
      </c>
      <c r="B28" s="25" t="s">
        <v>16</v>
      </c>
      <c r="C28" s="12">
        <f>SUM(C29:C30)</f>
        <v>1650</v>
      </c>
      <c r="D28" s="55">
        <f>SUM(D29:D30)</f>
        <v>1646.27</v>
      </c>
      <c r="E28" s="10">
        <f t="shared" si="4"/>
        <v>99.77393939393939</v>
      </c>
      <c r="F28" s="10">
        <f t="shared" si="5"/>
        <v>0.22606060606061362</v>
      </c>
      <c r="G28" s="12">
        <f>SUM(G29:G30)</f>
        <v>1930</v>
      </c>
      <c r="H28" s="63">
        <f>SUM(H29:H30)</f>
        <v>1956.69</v>
      </c>
      <c r="I28" s="6">
        <f t="shared" si="6"/>
        <v>101.38290155440414</v>
      </c>
      <c r="J28" s="6">
        <f t="shared" si="7"/>
        <v>-1.3829015544041425</v>
      </c>
      <c r="K28" s="6">
        <f t="shared" si="8"/>
        <v>18.855959229045055</v>
      </c>
    </row>
    <row r="29" spans="1:11" ht="61.5" customHeight="1">
      <c r="A29" s="2" t="s">
        <v>100</v>
      </c>
      <c r="B29" s="14" t="s">
        <v>44</v>
      </c>
      <c r="C29" s="11">
        <v>1650</v>
      </c>
      <c r="D29" s="56">
        <v>1646.27</v>
      </c>
      <c r="E29" s="41">
        <f t="shared" si="4"/>
        <v>99.77393939393939</v>
      </c>
      <c r="F29" s="41">
        <f t="shared" si="5"/>
        <v>0.22606060606061362</v>
      </c>
      <c r="G29" s="11">
        <v>1910</v>
      </c>
      <c r="H29" s="64">
        <v>1936.69</v>
      </c>
      <c r="I29" s="8">
        <f t="shared" si="6"/>
        <v>101.3973821989529</v>
      </c>
      <c r="J29" s="8">
        <f t="shared" si="7"/>
        <v>-1.3973821989528972</v>
      </c>
      <c r="K29" s="8">
        <f t="shared" si="8"/>
        <v>17.64109167997961</v>
      </c>
    </row>
    <row r="30" spans="1:11" ht="37.5" customHeight="1">
      <c r="A30" s="2" t="s">
        <v>17</v>
      </c>
      <c r="B30" s="14" t="s">
        <v>18</v>
      </c>
      <c r="C30" s="11">
        <v>0</v>
      </c>
      <c r="D30" s="56">
        <v>0</v>
      </c>
      <c r="E30" s="41"/>
      <c r="F30" s="41"/>
      <c r="G30" s="11">
        <v>20</v>
      </c>
      <c r="H30" s="64">
        <v>20</v>
      </c>
      <c r="I30" s="8">
        <f>SUM(H30/G30)*100</f>
        <v>100</v>
      </c>
      <c r="J30" s="8">
        <f>SUM(100-I30)</f>
        <v>0</v>
      </c>
      <c r="K30" s="8"/>
    </row>
    <row r="31" spans="1:11" ht="44.25" customHeight="1">
      <c r="A31" s="1" t="s">
        <v>101</v>
      </c>
      <c r="B31" s="25" t="s">
        <v>19</v>
      </c>
      <c r="C31" s="12">
        <f>SUM(C32:C33)</f>
        <v>0.15</v>
      </c>
      <c r="D31" s="55">
        <f>SUM(D32:D33)</f>
        <v>0.14</v>
      </c>
      <c r="E31" s="10">
        <f>SUM(D31/C31)*100</f>
        <v>93.33333333333334</v>
      </c>
      <c r="F31" s="10">
        <f>SUM(100-E31)</f>
        <v>6.666666666666657</v>
      </c>
      <c r="G31" s="12">
        <f>SUM(G32:G33)</f>
        <v>0</v>
      </c>
      <c r="H31" s="63">
        <f>SUM(H32:H33)</f>
        <v>0</v>
      </c>
      <c r="I31" s="6"/>
      <c r="J31" s="6"/>
      <c r="K31" s="6"/>
    </row>
    <row r="32" spans="1:11" s="26" customFormat="1" ht="35.25" customHeight="1">
      <c r="A32" s="2" t="s">
        <v>102</v>
      </c>
      <c r="B32" s="14" t="s">
        <v>103</v>
      </c>
      <c r="C32" s="11">
        <v>0</v>
      </c>
      <c r="D32" s="56">
        <v>0</v>
      </c>
      <c r="E32" s="41"/>
      <c r="F32" s="41"/>
      <c r="G32" s="11">
        <v>0</v>
      </c>
      <c r="H32" s="64">
        <v>0</v>
      </c>
      <c r="I32" s="8"/>
      <c r="J32" s="8"/>
      <c r="K32" s="8"/>
    </row>
    <row r="33" spans="1:11" s="26" customFormat="1" ht="78" customHeight="1">
      <c r="A33" s="2" t="s">
        <v>104</v>
      </c>
      <c r="B33" s="14" t="s">
        <v>105</v>
      </c>
      <c r="C33" s="11">
        <v>0.15</v>
      </c>
      <c r="D33" s="56">
        <v>0.14</v>
      </c>
      <c r="E33" s="41">
        <f>SUM(D33/C33)*100</f>
        <v>93.33333333333334</v>
      </c>
      <c r="F33" s="41">
        <f>SUM(100-E33)</f>
        <v>6.666666666666657</v>
      </c>
      <c r="G33" s="11">
        <v>0</v>
      </c>
      <c r="H33" s="64">
        <v>0</v>
      </c>
      <c r="I33" s="8"/>
      <c r="J33" s="8"/>
      <c r="K33" s="8"/>
    </row>
    <row r="34" spans="1:11" ht="48" customHeight="1">
      <c r="A34" s="1" t="s">
        <v>106</v>
      </c>
      <c r="B34" s="25" t="s">
        <v>20</v>
      </c>
      <c r="C34" s="12">
        <f>SUM(C35:C42)</f>
        <v>4220.139999999999</v>
      </c>
      <c r="D34" s="55">
        <f>SUM(D35:D42)</f>
        <v>4236.69</v>
      </c>
      <c r="E34" s="10">
        <f>SUM(D34/C34)*100</f>
        <v>100.39216708450431</v>
      </c>
      <c r="F34" s="10">
        <f aca="true" t="shared" si="9" ref="F34:F46">SUM(100-E34)</f>
        <v>-0.39216708450430815</v>
      </c>
      <c r="G34" s="12">
        <f>SUM(G35:G42)</f>
        <v>4594.59</v>
      </c>
      <c r="H34" s="63">
        <f>SUM(H35:H42)</f>
        <v>4638.54</v>
      </c>
      <c r="I34" s="6">
        <f aca="true" t="shared" si="10" ref="I34:I43">SUM(H34/G34)*100</f>
        <v>100.9565597800892</v>
      </c>
      <c r="J34" s="6">
        <f aca="true" t="shared" si="11" ref="J34:J44">SUM(100-I34)</f>
        <v>-0.9565597800891936</v>
      </c>
      <c r="K34" s="6">
        <f t="shared" si="8"/>
        <v>9.48499890244507</v>
      </c>
    </row>
    <row r="35" spans="1:11" ht="60.75" customHeight="1">
      <c r="A35" s="2" t="s">
        <v>107</v>
      </c>
      <c r="B35" s="14" t="s">
        <v>64</v>
      </c>
      <c r="C35" s="11">
        <v>12</v>
      </c>
      <c r="D35" s="56">
        <v>12.05</v>
      </c>
      <c r="E35" s="41">
        <f>SUM(D35/C35)*100</f>
        <v>100.41666666666667</v>
      </c>
      <c r="F35" s="41">
        <f t="shared" si="9"/>
        <v>-0.4166666666666714</v>
      </c>
      <c r="G35" s="11">
        <v>0</v>
      </c>
      <c r="H35" s="64">
        <v>0</v>
      </c>
      <c r="I35" s="8"/>
      <c r="J35" s="8"/>
      <c r="K35" s="8"/>
    </row>
    <row r="36" spans="1:11" s="26" customFormat="1" ht="45.75" customHeight="1">
      <c r="A36" s="2" t="s">
        <v>108</v>
      </c>
      <c r="B36" s="14" t="s">
        <v>54</v>
      </c>
      <c r="C36" s="11">
        <v>4.04</v>
      </c>
      <c r="D36" s="56">
        <v>4.04</v>
      </c>
      <c r="E36" s="41">
        <v>100</v>
      </c>
      <c r="F36" s="41">
        <f t="shared" si="9"/>
        <v>0</v>
      </c>
      <c r="G36" s="11">
        <v>7.49</v>
      </c>
      <c r="H36" s="64">
        <v>7.49</v>
      </c>
      <c r="I36" s="8">
        <f t="shared" si="10"/>
        <v>100</v>
      </c>
      <c r="J36" s="8">
        <f t="shared" si="11"/>
        <v>0</v>
      </c>
      <c r="K36" s="8">
        <f t="shared" si="8"/>
        <v>85.39603960396042</v>
      </c>
    </row>
    <row r="37" spans="1:11" ht="106.5" customHeight="1">
      <c r="A37" s="2" t="s">
        <v>109</v>
      </c>
      <c r="B37" s="14" t="s">
        <v>67</v>
      </c>
      <c r="C37" s="11">
        <v>1330</v>
      </c>
      <c r="D37" s="56">
        <v>1342.61</v>
      </c>
      <c r="E37" s="41">
        <f aca="true" t="shared" si="12" ref="E37:E50">SUM(D37/C37)*100</f>
        <v>100.94812030075187</v>
      </c>
      <c r="F37" s="41">
        <f t="shared" si="9"/>
        <v>-0.9481203007518673</v>
      </c>
      <c r="G37" s="11">
        <v>1400</v>
      </c>
      <c r="H37" s="64">
        <v>1400.83</v>
      </c>
      <c r="I37" s="8">
        <f t="shared" si="10"/>
        <v>100.0592857142857</v>
      </c>
      <c r="J37" s="8">
        <f t="shared" si="11"/>
        <v>-0.05928571428570706</v>
      </c>
      <c r="K37" s="8">
        <f t="shared" si="8"/>
        <v>4.336329984135375</v>
      </c>
    </row>
    <row r="38" spans="1:11" ht="90.75" customHeight="1">
      <c r="A38" s="2" t="s">
        <v>110</v>
      </c>
      <c r="B38" s="14" t="s">
        <v>48</v>
      </c>
      <c r="C38" s="11">
        <v>950</v>
      </c>
      <c r="D38" s="56">
        <v>959.66</v>
      </c>
      <c r="E38" s="41">
        <f t="shared" si="12"/>
        <v>101.01684210526317</v>
      </c>
      <c r="F38" s="41">
        <f t="shared" si="9"/>
        <v>-1.0168421052631658</v>
      </c>
      <c r="G38" s="11">
        <v>1005</v>
      </c>
      <c r="H38" s="64">
        <v>1020.58</v>
      </c>
      <c r="I38" s="8">
        <f t="shared" si="10"/>
        <v>101.55024875621892</v>
      </c>
      <c r="J38" s="8">
        <f t="shared" si="11"/>
        <v>-1.5502487562189202</v>
      </c>
      <c r="K38" s="8">
        <f t="shared" si="8"/>
        <v>6.348081612237678</v>
      </c>
    </row>
    <row r="39" spans="1:11" ht="87.75" customHeight="1">
      <c r="A39" s="2" t="s">
        <v>111</v>
      </c>
      <c r="B39" s="14" t="s">
        <v>55</v>
      </c>
      <c r="C39" s="11">
        <v>34.1</v>
      </c>
      <c r="D39" s="56">
        <v>34.13</v>
      </c>
      <c r="E39" s="41">
        <f t="shared" si="12"/>
        <v>100.08797653958945</v>
      </c>
      <c r="F39" s="41">
        <f t="shared" si="9"/>
        <v>-0.08797653958944807</v>
      </c>
      <c r="G39" s="11">
        <v>132.3</v>
      </c>
      <c r="H39" s="64">
        <v>132.32</v>
      </c>
      <c r="I39" s="8">
        <f t="shared" si="10"/>
        <v>100.01511715797429</v>
      </c>
      <c r="J39" s="8">
        <f t="shared" si="11"/>
        <v>-0.01511715797428792</v>
      </c>
      <c r="K39" s="8">
        <f t="shared" si="8"/>
        <v>287.6941107530032</v>
      </c>
    </row>
    <row r="40" spans="1:11" ht="89.25" customHeight="1">
      <c r="A40" s="2" t="s">
        <v>112</v>
      </c>
      <c r="B40" s="14" t="s">
        <v>21</v>
      </c>
      <c r="C40" s="11">
        <v>1130</v>
      </c>
      <c r="D40" s="56">
        <v>1129.91</v>
      </c>
      <c r="E40" s="41">
        <f t="shared" si="12"/>
        <v>99.9920353982301</v>
      </c>
      <c r="F40" s="41">
        <f t="shared" si="9"/>
        <v>0.007964601769899105</v>
      </c>
      <c r="G40" s="11">
        <v>839.8</v>
      </c>
      <c r="H40" s="64">
        <v>869.01</v>
      </c>
      <c r="I40" s="8">
        <f t="shared" si="10"/>
        <v>103.47820909740415</v>
      </c>
      <c r="J40" s="8">
        <f t="shared" si="11"/>
        <v>-3.4782090974041466</v>
      </c>
      <c r="K40" s="8">
        <f t="shared" si="8"/>
        <v>-23.090334628421743</v>
      </c>
    </row>
    <row r="41" spans="1:11" ht="45.75" customHeight="1">
      <c r="A41" s="2" t="s">
        <v>113</v>
      </c>
      <c r="B41" s="14" t="s">
        <v>22</v>
      </c>
      <c r="C41" s="7">
        <v>520</v>
      </c>
      <c r="D41" s="56">
        <v>511.49</v>
      </c>
      <c r="E41" s="41">
        <f t="shared" si="12"/>
        <v>98.36346153846154</v>
      </c>
      <c r="F41" s="41">
        <f t="shared" si="9"/>
        <v>1.6365384615384642</v>
      </c>
      <c r="G41" s="7">
        <v>670</v>
      </c>
      <c r="H41" s="64">
        <v>669.41</v>
      </c>
      <c r="I41" s="8">
        <f t="shared" si="10"/>
        <v>99.91194029850746</v>
      </c>
      <c r="J41" s="8">
        <f t="shared" si="11"/>
        <v>0.08805970149253994</v>
      </c>
      <c r="K41" s="8">
        <f t="shared" si="8"/>
        <v>30.87450390036949</v>
      </c>
    </row>
    <row r="42" spans="1:11" ht="91.5" customHeight="1">
      <c r="A42" s="2" t="s">
        <v>114</v>
      </c>
      <c r="B42" s="14" t="s">
        <v>23</v>
      </c>
      <c r="C42" s="7">
        <v>240</v>
      </c>
      <c r="D42" s="56">
        <v>242.8</v>
      </c>
      <c r="E42" s="41">
        <f t="shared" si="12"/>
        <v>101.16666666666667</v>
      </c>
      <c r="F42" s="41">
        <f t="shared" si="9"/>
        <v>-1.1666666666666714</v>
      </c>
      <c r="G42" s="7">
        <v>540</v>
      </c>
      <c r="H42" s="64">
        <v>538.9</v>
      </c>
      <c r="I42" s="8">
        <f t="shared" si="10"/>
        <v>99.79629629629629</v>
      </c>
      <c r="J42" s="8">
        <f t="shared" si="11"/>
        <v>0.2037037037037095</v>
      </c>
      <c r="K42" s="8">
        <f t="shared" si="8"/>
        <v>121.95222405271826</v>
      </c>
    </row>
    <row r="43" spans="1:11" ht="30" customHeight="1">
      <c r="A43" s="1" t="s">
        <v>115</v>
      </c>
      <c r="B43" s="25" t="s">
        <v>24</v>
      </c>
      <c r="C43" s="9">
        <f>SUM(C44:C49)</f>
        <v>74.6</v>
      </c>
      <c r="D43" s="55">
        <f>SUM(D44:D49)</f>
        <v>74.61</v>
      </c>
      <c r="E43" s="10">
        <f t="shared" si="12"/>
        <v>100.01340482573727</v>
      </c>
      <c r="F43" s="10">
        <f t="shared" si="9"/>
        <v>-0.013404825737268311</v>
      </c>
      <c r="G43" s="9">
        <f>SUM(G44:G49)</f>
        <v>100</v>
      </c>
      <c r="H43" s="63">
        <f>SUM(H44:H49)</f>
        <v>99.66</v>
      </c>
      <c r="I43" s="6">
        <f t="shared" si="10"/>
        <v>99.66</v>
      </c>
      <c r="J43" s="6">
        <f t="shared" si="11"/>
        <v>0.3400000000000034</v>
      </c>
      <c r="K43" s="6">
        <f t="shared" si="8"/>
        <v>33.57458785685566</v>
      </c>
    </row>
    <row r="44" spans="1:11" s="26" customFormat="1" ht="31.5" customHeight="1">
      <c r="A44" s="2" t="s">
        <v>116</v>
      </c>
      <c r="B44" s="14" t="s">
        <v>120</v>
      </c>
      <c r="C44" s="7">
        <v>33.6</v>
      </c>
      <c r="D44" s="56">
        <v>33.63</v>
      </c>
      <c r="E44" s="41">
        <f>SUM(D44/C44)*100</f>
        <v>100.08928571428572</v>
      </c>
      <c r="F44" s="41">
        <f t="shared" si="9"/>
        <v>-0.0892857142857224</v>
      </c>
      <c r="G44" s="7">
        <v>56.8</v>
      </c>
      <c r="H44" s="64">
        <v>56.72</v>
      </c>
      <c r="I44" s="8">
        <f>SUM(H44/G44)*100</f>
        <v>99.85915492957747</v>
      </c>
      <c r="J44" s="8">
        <f t="shared" si="11"/>
        <v>0.1408450704225288</v>
      </c>
      <c r="K44" s="8">
        <f>SUM(H44/D44*100-100)</f>
        <v>68.6589354742789</v>
      </c>
    </row>
    <row r="45" spans="1:11" s="26" customFormat="1" ht="30" customHeight="1" hidden="1">
      <c r="A45" s="2" t="s">
        <v>117</v>
      </c>
      <c r="B45" s="14" t="s">
        <v>121</v>
      </c>
      <c r="C45" s="7">
        <v>0</v>
      </c>
      <c r="D45" s="56">
        <v>0</v>
      </c>
      <c r="E45" s="41"/>
      <c r="F45" s="41"/>
      <c r="G45" s="7">
        <v>0</v>
      </c>
      <c r="H45" s="64">
        <v>0</v>
      </c>
      <c r="I45" s="8"/>
      <c r="J45" s="8"/>
      <c r="K45" s="8"/>
    </row>
    <row r="46" spans="1:11" s="26" customFormat="1" ht="30" customHeight="1">
      <c r="A46" s="2" t="s">
        <v>118</v>
      </c>
      <c r="B46" s="14" t="s">
        <v>122</v>
      </c>
      <c r="C46" s="7">
        <v>14</v>
      </c>
      <c r="D46" s="56">
        <v>13.98</v>
      </c>
      <c r="E46" s="41">
        <f>SUM(D46/C46)*100</f>
        <v>99.85714285714286</v>
      </c>
      <c r="F46" s="41">
        <f t="shared" si="9"/>
        <v>0.1428571428571388</v>
      </c>
      <c r="G46" s="7">
        <v>20.1</v>
      </c>
      <c r="H46" s="64">
        <v>20.14</v>
      </c>
      <c r="I46" s="8">
        <f>SUM(H46/G46)*100</f>
        <v>100.19900497512437</v>
      </c>
      <c r="J46" s="8">
        <f>SUM(100-I46)</f>
        <v>-0.19900497512436743</v>
      </c>
      <c r="K46" s="8">
        <f>SUM(H46/D46*100-100)</f>
        <v>44.06294706723892</v>
      </c>
    </row>
    <row r="47" spans="1:11" s="26" customFormat="1" ht="30" customHeight="1" hidden="1">
      <c r="A47" s="2" t="s">
        <v>119</v>
      </c>
      <c r="B47" s="14" t="s">
        <v>123</v>
      </c>
      <c r="C47" s="7">
        <v>0</v>
      </c>
      <c r="D47" s="56">
        <v>0</v>
      </c>
      <c r="E47" s="41"/>
      <c r="F47" s="41"/>
      <c r="G47" s="7">
        <v>0</v>
      </c>
      <c r="H47" s="64">
        <v>0</v>
      </c>
      <c r="I47" s="8"/>
      <c r="J47" s="8"/>
      <c r="K47" s="8"/>
    </row>
    <row r="48" spans="1:11" s="26" customFormat="1" ht="30" customHeight="1">
      <c r="A48" s="2" t="s">
        <v>124</v>
      </c>
      <c r="B48" s="14" t="s">
        <v>126</v>
      </c>
      <c r="C48" s="7">
        <v>27</v>
      </c>
      <c r="D48" s="56">
        <v>27</v>
      </c>
      <c r="E48" s="41">
        <f>SUM(D48/C48)*100</f>
        <v>100</v>
      </c>
      <c r="F48" s="41">
        <f>SUM(100-E48)</f>
        <v>0</v>
      </c>
      <c r="G48" s="7">
        <v>21.8</v>
      </c>
      <c r="H48" s="64">
        <v>21.49</v>
      </c>
      <c r="I48" s="8">
        <f>SUM(H48/G48)*100</f>
        <v>98.57798165137613</v>
      </c>
      <c r="J48" s="8">
        <f>SUM(100-I48)</f>
        <v>1.4220183486238653</v>
      </c>
      <c r="K48" s="8"/>
    </row>
    <row r="49" spans="1:11" s="26" customFormat="1" ht="30" customHeight="1">
      <c r="A49" s="2" t="s">
        <v>125</v>
      </c>
      <c r="B49" s="14" t="s">
        <v>126</v>
      </c>
      <c r="C49" s="7">
        <v>0</v>
      </c>
      <c r="D49" s="56">
        <v>0</v>
      </c>
      <c r="E49" s="41"/>
      <c r="F49" s="41"/>
      <c r="G49" s="7">
        <v>1.3</v>
      </c>
      <c r="H49" s="64">
        <v>1.31</v>
      </c>
      <c r="I49" s="8"/>
      <c r="J49" s="8"/>
      <c r="K49" s="8"/>
    </row>
    <row r="50" spans="1:11" ht="27" customHeight="1">
      <c r="A50" s="1" t="s">
        <v>127</v>
      </c>
      <c r="B50" s="25" t="s">
        <v>45</v>
      </c>
      <c r="C50" s="9">
        <f>SUM(C51:C52)</f>
        <v>73.1</v>
      </c>
      <c r="D50" s="55">
        <f>SUM(D51:D52)</f>
        <v>73.13</v>
      </c>
      <c r="E50" s="10">
        <f t="shared" si="12"/>
        <v>100.04103967168263</v>
      </c>
      <c r="F50" s="10">
        <f aca="true" t="shared" si="13" ref="F50:F73">SUM(100-E50)</f>
        <v>-0.04103967168262557</v>
      </c>
      <c r="G50" s="9">
        <f>SUM(G51:G52)</f>
        <v>518.2</v>
      </c>
      <c r="H50" s="63">
        <f>SUM(H51:H52)</f>
        <v>518.11</v>
      </c>
      <c r="I50" s="6">
        <f>SUM(H50/G50)*100</f>
        <v>99.98263218834427</v>
      </c>
      <c r="J50" s="6">
        <f aca="true" t="shared" si="14" ref="J50:J55">SUM(100-I50)</f>
        <v>0.017367811655731202</v>
      </c>
      <c r="K50" s="6">
        <f t="shared" si="8"/>
        <v>608.4780527827157</v>
      </c>
    </row>
    <row r="51" spans="1:11" ht="45" customHeight="1" hidden="1">
      <c r="A51" s="2" t="s">
        <v>52</v>
      </c>
      <c r="B51" s="14" t="s">
        <v>53</v>
      </c>
      <c r="C51" s="7">
        <v>0</v>
      </c>
      <c r="D51" s="56">
        <v>0</v>
      </c>
      <c r="E51" s="41"/>
      <c r="F51" s="41">
        <f t="shared" si="13"/>
        <v>100</v>
      </c>
      <c r="G51" s="7">
        <v>0</v>
      </c>
      <c r="H51" s="64">
        <v>0</v>
      </c>
      <c r="I51" s="8"/>
      <c r="J51" s="8">
        <f t="shared" si="14"/>
        <v>100</v>
      </c>
      <c r="K51" s="8" t="e">
        <f t="shared" si="8"/>
        <v>#DIV/0!</v>
      </c>
    </row>
    <row r="52" spans="1:11" ht="34.5" customHeight="1">
      <c r="A52" s="2" t="s">
        <v>128</v>
      </c>
      <c r="B52" s="14" t="s">
        <v>25</v>
      </c>
      <c r="C52" s="7">
        <v>73.1</v>
      </c>
      <c r="D52" s="56">
        <v>73.13</v>
      </c>
      <c r="E52" s="41">
        <f aca="true" t="shared" si="15" ref="E52:E60">SUM(D52/C52)*100</f>
        <v>100.04103967168263</v>
      </c>
      <c r="F52" s="41">
        <f t="shared" si="13"/>
        <v>-0.04103967168262557</v>
      </c>
      <c r="G52" s="7">
        <v>518.2</v>
      </c>
      <c r="H52" s="64">
        <v>518.11</v>
      </c>
      <c r="I52" s="8">
        <f>SUM(H52/G52)*100</f>
        <v>99.98263218834427</v>
      </c>
      <c r="J52" s="8">
        <f t="shared" si="14"/>
        <v>0.017367811655731202</v>
      </c>
      <c r="K52" s="8">
        <f t="shared" si="8"/>
        <v>608.4780527827157</v>
      </c>
    </row>
    <row r="53" spans="1:11" ht="102.75" customHeight="1">
      <c r="A53" s="1" t="s">
        <v>129</v>
      </c>
      <c r="B53" s="25" t="s">
        <v>26</v>
      </c>
      <c r="C53" s="9">
        <v>10518.1</v>
      </c>
      <c r="D53" s="55">
        <v>10518.1</v>
      </c>
      <c r="E53" s="10">
        <f t="shared" si="15"/>
        <v>100</v>
      </c>
      <c r="F53" s="10">
        <f t="shared" si="13"/>
        <v>0</v>
      </c>
      <c r="G53" s="9">
        <v>20.3</v>
      </c>
      <c r="H53" s="63">
        <v>20.31</v>
      </c>
      <c r="I53" s="6">
        <f>SUM(H53/G53)*100</f>
        <v>100.04926108374383</v>
      </c>
      <c r="J53" s="6">
        <f t="shared" si="14"/>
        <v>-0.049261083743829204</v>
      </c>
      <c r="K53" s="6">
        <f t="shared" si="8"/>
        <v>-99.80690428879741</v>
      </c>
    </row>
    <row r="54" spans="1:11" ht="77.25" customHeight="1">
      <c r="A54" s="1" t="s">
        <v>130</v>
      </c>
      <c r="B54" s="25" t="s">
        <v>68</v>
      </c>
      <c r="C54" s="9">
        <v>3027</v>
      </c>
      <c r="D54" s="55">
        <v>3027.45</v>
      </c>
      <c r="E54" s="10">
        <f t="shared" si="15"/>
        <v>100.01486620416253</v>
      </c>
      <c r="F54" s="10">
        <f t="shared" si="13"/>
        <v>-0.014866204162530039</v>
      </c>
      <c r="G54" s="9">
        <v>194</v>
      </c>
      <c r="H54" s="63">
        <v>193.83</v>
      </c>
      <c r="I54" s="6">
        <f>SUM(H54/G54)*100</f>
        <v>99.91237113402063</v>
      </c>
      <c r="J54" s="6">
        <f t="shared" si="14"/>
        <v>0.0876288659793687</v>
      </c>
      <c r="K54" s="6">
        <f t="shared" si="8"/>
        <v>-93.59758212356934</v>
      </c>
    </row>
    <row r="55" spans="1:11" ht="57" customHeight="1">
      <c r="A55" s="1" t="s">
        <v>131</v>
      </c>
      <c r="B55" s="25" t="s">
        <v>49</v>
      </c>
      <c r="C55" s="9">
        <v>237</v>
      </c>
      <c r="D55" s="55">
        <v>237.17</v>
      </c>
      <c r="E55" s="10">
        <f t="shared" si="15"/>
        <v>100.07172995780591</v>
      </c>
      <c r="F55" s="10">
        <f t="shared" si="13"/>
        <v>-0.07172995780591407</v>
      </c>
      <c r="G55" s="9">
        <v>185</v>
      </c>
      <c r="H55" s="63">
        <v>199.59</v>
      </c>
      <c r="I55" s="6">
        <f>SUM(H55/G55)*100</f>
        <v>107.88648648648649</v>
      </c>
      <c r="J55" s="6">
        <f t="shared" si="14"/>
        <v>-7.88648648648649</v>
      </c>
      <c r="K55" s="6">
        <f t="shared" si="8"/>
        <v>-15.84517434751443</v>
      </c>
    </row>
    <row r="56" spans="1:11" ht="57" customHeight="1" hidden="1">
      <c r="A56" s="1" t="s">
        <v>132</v>
      </c>
      <c r="B56" s="25" t="s">
        <v>65</v>
      </c>
      <c r="C56" s="9">
        <v>0</v>
      </c>
      <c r="D56" s="55">
        <v>0</v>
      </c>
      <c r="E56" s="10"/>
      <c r="F56" s="10"/>
      <c r="G56" s="9">
        <v>0</v>
      </c>
      <c r="H56" s="63">
        <v>0</v>
      </c>
      <c r="I56" s="6"/>
      <c r="J56" s="6"/>
      <c r="K56" s="6"/>
    </row>
    <row r="57" spans="1:11" ht="23.25" customHeight="1">
      <c r="A57" s="16" t="s">
        <v>133</v>
      </c>
      <c r="B57" s="17" t="s">
        <v>27</v>
      </c>
      <c r="C57" s="12">
        <f>SUM(C58:C73)</f>
        <v>1626.1100000000001</v>
      </c>
      <c r="D57" s="55">
        <f>SUM(D58:D73)</f>
        <v>1716.6100000000001</v>
      </c>
      <c r="E57" s="10">
        <f t="shared" si="15"/>
        <v>105.56542915300933</v>
      </c>
      <c r="F57" s="10">
        <f t="shared" si="13"/>
        <v>-5.565429153009333</v>
      </c>
      <c r="G57" s="12">
        <f>SUM(G58:G73)</f>
        <v>2043.5</v>
      </c>
      <c r="H57" s="63">
        <f>SUM(H58:H73)</f>
        <v>2062.21</v>
      </c>
      <c r="I57" s="6">
        <f>SUM(H57/G57)*100</f>
        <v>100.9155860044042</v>
      </c>
      <c r="J57" s="6">
        <f aca="true" t="shared" si="16" ref="J57:J64">SUM(100-I57)</f>
        <v>-0.9155860044042043</v>
      </c>
      <c r="K57" s="6">
        <f t="shared" si="8"/>
        <v>20.132703409627112</v>
      </c>
    </row>
    <row r="58" spans="1:11" ht="104.25" customHeight="1">
      <c r="A58" s="18" t="s">
        <v>134</v>
      </c>
      <c r="B58" s="19" t="s">
        <v>46</v>
      </c>
      <c r="C58" s="11">
        <v>100</v>
      </c>
      <c r="D58" s="56">
        <v>100.79</v>
      </c>
      <c r="E58" s="41">
        <f t="shared" si="15"/>
        <v>100.79</v>
      </c>
      <c r="F58" s="41">
        <f t="shared" si="13"/>
        <v>-0.7900000000000063</v>
      </c>
      <c r="G58" s="11">
        <v>3</v>
      </c>
      <c r="H58" s="64">
        <v>7.84</v>
      </c>
      <c r="I58" s="8">
        <f>SUM(H58/G58)*100</f>
        <v>261.3333333333333</v>
      </c>
      <c r="J58" s="8">
        <f t="shared" si="16"/>
        <v>-161.33333333333331</v>
      </c>
      <c r="K58" s="8">
        <f t="shared" si="8"/>
        <v>-92.22145054072824</v>
      </c>
    </row>
    <row r="59" spans="1:11" ht="45" customHeight="1">
      <c r="A59" s="18" t="s">
        <v>135</v>
      </c>
      <c r="B59" s="19" t="s">
        <v>28</v>
      </c>
      <c r="C59" s="11">
        <v>4.45</v>
      </c>
      <c r="D59" s="56">
        <v>4.45</v>
      </c>
      <c r="E59" s="41">
        <f t="shared" si="15"/>
        <v>100</v>
      </c>
      <c r="F59" s="41">
        <f t="shared" si="13"/>
        <v>0</v>
      </c>
      <c r="G59" s="11">
        <v>4.6</v>
      </c>
      <c r="H59" s="64">
        <v>4.6</v>
      </c>
      <c r="I59" s="8">
        <f>SUM(H59/G59)*100</f>
        <v>100</v>
      </c>
      <c r="J59" s="8">
        <f t="shared" si="16"/>
        <v>0</v>
      </c>
      <c r="K59" s="8">
        <f t="shared" si="8"/>
        <v>3.3707865168539115</v>
      </c>
    </row>
    <row r="60" spans="1:11" ht="61.5" customHeight="1">
      <c r="A60" s="18" t="s">
        <v>136</v>
      </c>
      <c r="B60" s="19" t="s">
        <v>29</v>
      </c>
      <c r="C60" s="11">
        <v>1.5</v>
      </c>
      <c r="D60" s="56">
        <v>1.5</v>
      </c>
      <c r="E60" s="41">
        <f t="shared" si="15"/>
        <v>100</v>
      </c>
      <c r="F60" s="41">
        <f t="shared" si="13"/>
        <v>0</v>
      </c>
      <c r="G60" s="11">
        <v>40</v>
      </c>
      <c r="H60" s="64">
        <v>40</v>
      </c>
      <c r="I60" s="8">
        <f>SUM(H60/G60)*100</f>
        <v>100</v>
      </c>
      <c r="J60" s="8">
        <f t="shared" si="16"/>
        <v>0</v>
      </c>
      <c r="K60" s="8">
        <f t="shared" si="8"/>
        <v>2566.666666666667</v>
      </c>
    </row>
    <row r="61" spans="1:11" ht="62.25" customHeight="1" hidden="1">
      <c r="A61" s="18" t="s">
        <v>30</v>
      </c>
      <c r="B61" s="19" t="s">
        <v>31</v>
      </c>
      <c r="C61" s="11">
        <v>0</v>
      </c>
      <c r="D61" s="56">
        <v>0</v>
      </c>
      <c r="E61" s="41"/>
      <c r="F61" s="41">
        <f t="shared" si="13"/>
        <v>100</v>
      </c>
      <c r="G61" s="11">
        <v>0</v>
      </c>
      <c r="H61" s="64">
        <v>0</v>
      </c>
      <c r="I61" s="8"/>
      <c r="J61" s="8">
        <f t="shared" si="16"/>
        <v>100</v>
      </c>
      <c r="K61" s="8" t="e">
        <f t="shared" si="8"/>
        <v>#DIV/0!</v>
      </c>
    </row>
    <row r="62" spans="1:11" ht="62.25" customHeight="1">
      <c r="A62" s="18" t="s">
        <v>60</v>
      </c>
      <c r="B62" s="19" t="s">
        <v>61</v>
      </c>
      <c r="C62" s="11">
        <v>0</v>
      </c>
      <c r="D62" s="56">
        <v>0</v>
      </c>
      <c r="E62" s="41"/>
      <c r="F62" s="41">
        <f t="shared" si="13"/>
        <v>100</v>
      </c>
      <c r="G62" s="11">
        <v>10</v>
      </c>
      <c r="H62" s="64">
        <v>10</v>
      </c>
      <c r="I62" s="8">
        <f>SUM(H62/G62)*100</f>
        <v>100</v>
      </c>
      <c r="J62" s="8">
        <f>SUM(100-I62)</f>
        <v>0</v>
      </c>
      <c r="K62" s="8"/>
    </row>
    <row r="63" spans="1:11" ht="62.25" customHeight="1" hidden="1">
      <c r="A63" s="18" t="s">
        <v>32</v>
      </c>
      <c r="B63" s="19" t="s">
        <v>33</v>
      </c>
      <c r="C63" s="11">
        <v>0</v>
      </c>
      <c r="D63" s="56">
        <v>0</v>
      </c>
      <c r="E63" s="41"/>
      <c r="F63" s="41">
        <f t="shared" si="13"/>
        <v>100</v>
      </c>
      <c r="G63" s="11">
        <v>0</v>
      </c>
      <c r="H63" s="64">
        <v>0</v>
      </c>
      <c r="I63" s="8"/>
      <c r="J63" s="8">
        <f t="shared" si="16"/>
        <v>100</v>
      </c>
      <c r="K63" s="8" t="e">
        <f t="shared" si="8"/>
        <v>#DIV/0!</v>
      </c>
    </row>
    <row r="64" spans="1:11" ht="41.25" customHeight="1">
      <c r="A64" s="18" t="s">
        <v>137</v>
      </c>
      <c r="B64" s="19" t="s">
        <v>34</v>
      </c>
      <c r="C64" s="11">
        <v>12</v>
      </c>
      <c r="D64" s="56">
        <v>12</v>
      </c>
      <c r="E64" s="41">
        <f>SUM(D64/C64)*100</f>
        <v>100</v>
      </c>
      <c r="F64" s="41">
        <f t="shared" si="13"/>
        <v>0</v>
      </c>
      <c r="G64" s="11">
        <v>3</v>
      </c>
      <c r="H64" s="64">
        <v>3</v>
      </c>
      <c r="I64" s="8">
        <f>SUM(H64/G64)*100</f>
        <v>100</v>
      </c>
      <c r="J64" s="8">
        <f t="shared" si="16"/>
        <v>0</v>
      </c>
      <c r="K64" s="8">
        <f t="shared" si="8"/>
        <v>-75</v>
      </c>
    </row>
    <row r="65" spans="1:11" ht="29.25" customHeight="1">
      <c r="A65" s="18" t="s">
        <v>138</v>
      </c>
      <c r="B65" s="19" t="s">
        <v>35</v>
      </c>
      <c r="C65" s="11">
        <v>0</v>
      </c>
      <c r="D65" s="56">
        <v>50</v>
      </c>
      <c r="E65" s="41"/>
      <c r="F65" s="41"/>
      <c r="G65" s="11">
        <v>4</v>
      </c>
      <c r="H65" s="64">
        <v>4</v>
      </c>
      <c r="I65" s="8">
        <f>SUM(H65/G65)*100</f>
        <v>100</v>
      </c>
      <c r="J65" s="8">
        <f>SUM(100-I65)</f>
        <v>0</v>
      </c>
      <c r="K65" s="8">
        <f t="shared" si="8"/>
        <v>-92</v>
      </c>
    </row>
    <row r="66" spans="1:11" ht="30" customHeight="1">
      <c r="A66" s="18" t="s">
        <v>139</v>
      </c>
      <c r="B66" s="19" t="s">
        <v>36</v>
      </c>
      <c r="C66" s="11">
        <v>308</v>
      </c>
      <c r="D66" s="56">
        <v>318.2</v>
      </c>
      <c r="E66" s="41">
        <f>SUM(D66/C66)*100</f>
        <v>103.31168831168831</v>
      </c>
      <c r="F66" s="41">
        <f t="shared" si="13"/>
        <v>-3.3116883116883145</v>
      </c>
      <c r="G66" s="11">
        <v>250</v>
      </c>
      <c r="H66" s="64">
        <v>245</v>
      </c>
      <c r="I66" s="8">
        <f>SUM(H66/G66)*100</f>
        <v>98</v>
      </c>
      <c r="J66" s="8">
        <f aca="true" t="shared" si="17" ref="J66:J73">SUM(100-I66)</f>
        <v>2</v>
      </c>
      <c r="K66" s="8">
        <f t="shared" si="8"/>
        <v>-23.004399748585797</v>
      </c>
    </row>
    <row r="67" spans="1:11" ht="46.5" customHeight="1">
      <c r="A67" s="18" t="s">
        <v>140</v>
      </c>
      <c r="B67" s="19" t="s">
        <v>37</v>
      </c>
      <c r="C67" s="11">
        <v>5</v>
      </c>
      <c r="D67" s="56">
        <v>5</v>
      </c>
      <c r="E67" s="41">
        <f>SUM(D67/C67)*100</f>
        <v>100</v>
      </c>
      <c r="F67" s="41">
        <f t="shared" si="13"/>
        <v>0</v>
      </c>
      <c r="G67" s="11">
        <v>32</v>
      </c>
      <c r="H67" s="64">
        <v>31.02</v>
      </c>
      <c r="I67" s="8">
        <f>SUM(H67/G67)*100</f>
        <v>96.9375</v>
      </c>
      <c r="J67" s="8">
        <f t="shared" si="17"/>
        <v>3.0625</v>
      </c>
      <c r="K67" s="8">
        <f t="shared" si="8"/>
        <v>520.4</v>
      </c>
    </row>
    <row r="68" spans="1:11" ht="46.5" customHeight="1" hidden="1">
      <c r="A68" s="18" t="s">
        <v>62</v>
      </c>
      <c r="B68" s="19" t="s">
        <v>63</v>
      </c>
      <c r="C68" s="11"/>
      <c r="D68" s="56"/>
      <c r="E68" s="41"/>
      <c r="F68" s="41">
        <f t="shared" si="13"/>
        <v>100</v>
      </c>
      <c r="G68" s="11"/>
      <c r="H68" s="64"/>
      <c r="I68" s="8"/>
      <c r="J68" s="8">
        <f t="shared" si="17"/>
        <v>100</v>
      </c>
      <c r="K68" s="8" t="e">
        <f t="shared" si="8"/>
        <v>#DIV/0!</v>
      </c>
    </row>
    <row r="69" spans="1:11" ht="31.5" customHeight="1">
      <c r="A69" s="18" t="s">
        <v>141</v>
      </c>
      <c r="B69" s="19" t="s">
        <v>38</v>
      </c>
      <c r="C69" s="11">
        <v>5</v>
      </c>
      <c r="D69" s="56">
        <v>5</v>
      </c>
      <c r="E69" s="41">
        <f>SUM(D69/C69)*100</f>
        <v>100</v>
      </c>
      <c r="F69" s="41">
        <f t="shared" si="13"/>
        <v>0</v>
      </c>
      <c r="G69" s="11">
        <v>115</v>
      </c>
      <c r="H69" s="64">
        <v>115</v>
      </c>
      <c r="I69" s="8">
        <f>SUM(H69/G69)*100</f>
        <v>100</v>
      </c>
      <c r="J69" s="8">
        <f t="shared" si="17"/>
        <v>0</v>
      </c>
      <c r="K69" s="8">
        <f t="shared" si="8"/>
        <v>2200</v>
      </c>
    </row>
    <row r="70" spans="1:11" ht="60.75" customHeight="1">
      <c r="A70" s="2" t="s">
        <v>142</v>
      </c>
      <c r="B70" s="27" t="s">
        <v>47</v>
      </c>
      <c r="C70" s="11">
        <v>18</v>
      </c>
      <c r="D70" s="56">
        <v>18</v>
      </c>
      <c r="E70" s="41">
        <f>SUM(D70/C70)*100</f>
        <v>100</v>
      </c>
      <c r="F70" s="41">
        <f t="shared" si="13"/>
        <v>0</v>
      </c>
      <c r="G70" s="11">
        <v>33</v>
      </c>
      <c r="H70" s="64">
        <v>33</v>
      </c>
      <c r="I70" s="8">
        <f>SUM(H70/G70)*100</f>
        <v>100</v>
      </c>
      <c r="J70" s="8">
        <f t="shared" si="17"/>
        <v>0</v>
      </c>
      <c r="K70" s="8">
        <f t="shared" si="8"/>
        <v>83.33333333333331</v>
      </c>
    </row>
    <row r="71" spans="1:11" ht="43.5" customHeight="1">
      <c r="A71" s="2" t="s">
        <v>143</v>
      </c>
      <c r="B71" s="27" t="s">
        <v>39</v>
      </c>
      <c r="C71" s="11">
        <v>64.8</v>
      </c>
      <c r="D71" s="56">
        <v>65.41</v>
      </c>
      <c r="E71" s="41">
        <f>SUM(D71/C71)*100</f>
        <v>100.94135802469135</v>
      </c>
      <c r="F71" s="41">
        <f t="shared" si="13"/>
        <v>-0.941358024691354</v>
      </c>
      <c r="G71" s="11">
        <v>129.5</v>
      </c>
      <c r="H71" s="64">
        <v>129.26</v>
      </c>
      <c r="I71" s="8">
        <f>SUM(H71/G71)*100</f>
        <v>99.81467181467181</v>
      </c>
      <c r="J71" s="8">
        <f t="shared" si="17"/>
        <v>0.1853281853281885</v>
      </c>
      <c r="K71" s="8">
        <f t="shared" si="8"/>
        <v>97.61504357131935</v>
      </c>
    </row>
    <row r="72" spans="1:11" ht="60.75" customHeight="1">
      <c r="A72" s="2" t="s">
        <v>144</v>
      </c>
      <c r="B72" s="27" t="s">
        <v>40</v>
      </c>
      <c r="C72" s="11">
        <v>194</v>
      </c>
      <c r="D72" s="56">
        <v>189.69</v>
      </c>
      <c r="E72" s="41">
        <f>SUM(D72/C72)*100</f>
        <v>97.77835051546391</v>
      </c>
      <c r="F72" s="41">
        <f t="shared" si="13"/>
        <v>2.221649484536087</v>
      </c>
      <c r="G72" s="11">
        <v>346.3</v>
      </c>
      <c r="H72" s="64">
        <v>342.13</v>
      </c>
      <c r="I72" s="8">
        <f>SUM(H72/G72)*100</f>
        <v>98.79584175570314</v>
      </c>
      <c r="J72" s="8">
        <f t="shared" si="17"/>
        <v>1.2041582442968632</v>
      </c>
      <c r="K72" s="8">
        <f t="shared" si="8"/>
        <v>80.36269703199957</v>
      </c>
    </row>
    <row r="73" spans="1:11" ht="45" customHeight="1">
      <c r="A73" s="2" t="s">
        <v>145</v>
      </c>
      <c r="B73" s="27" t="s">
        <v>41</v>
      </c>
      <c r="C73" s="11">
        <v>913.36</v>
      </c>
      <c r="D73" s="56">
        <v>946.57</v>
      </c>
      <c r="E73" s="41">
        <f>SUM(D73/C73)*100</f>
        <v>103.63602522554088</v>
      </c>
      <c r="F73" s="41">
        <f t="shared" si="13"/>
        <v>-3.6360252255408767</v>
      </c>
      <c r="G73" s="11">
        <v>1073.1</v>
      </c>
      <c r="H73" s="64">
        <v>1097.36</v>
      </c>
      <c r="I73" s="8">
        <f>SUM(H73/G73)*100</f>
        <v>102.26073991240332</v>
      </c>
      <c r="J73" s="8">
        <f t="shared" si="17"/>
        <v>-2.2607399124033236</v>
      </c>
      <c r="K73" s="8">
        <f t="shared" si="8"/>
        <v>15.930147796782052</v>
      </c>
    </row>
    <row r="74" spans="1:11" ht="17.25" customHeight="1">
      <c r="A74" s="1" t="s">
        <v>71</v>
      </c>
      <c r="B74" s="28" t="s">
        <v>42</v>
      </c>
      <c r="C74" s="12">
        <f>SUM(C75:C76)</f>
        <v>0</v>
      </c>
      <c r="D74" s="55">
        <f>SUM(D75:D76)</f>
        <v>8.87</v>
      </c>
      <c r="E74" s="10"/>
      <c r="F74" s="10"/>
      <c r="G74" s="12">
        <f>SUM(G75:G76)</f>
        <v>3.14</v>
      </c>
      <c r="H74" s="63">
        <f>SUM(H75:H76)</f>
        <v>-19.98</v>
      </c>
      <c r="I74" s="6"/>
      <c r="J74" s="6"/>
      <c r="K74" s="6"/>
    </row>
    <row r="75" spans="1:11" s="26" customFormat="1" ht="17.25" customHeight="1">
      <c r="A75" s="2" t="s">
        <v>202</v>
      </c>
      <c r="B75" s="27" t="s">
        <v>203</v>
      </c>
      <c r="C75" s="11">
        <v>0</v>
      </c>
      <c r="D75" s="56">
        <v>8.87</v>
      </c>
      <c r="E75" s="41"/>
      <c r="F75" s="41"/>
      <c r="G75" s="11">
        <v>0</v>
      </c>
      <c r="H75" s="64">
        <v>-23.1</v>
      </c>
      <c r="I75" s="8"/>
      <c r="J75" s="8"/>
      <c r="K75" s="8"/>
    </row>
    <row r="76" spans="1:11" s="26" customFormat="1" ht="17.25" customHeight="1">
      <c r="A76" s="2" t="s">
        <v>70</v>
      </c>
      <c r="B76" s="27" t="s">
        <v>146</v>
      </c>
      <c r="C76" s="11">
        <v>0</v>
      </c>
      <c r="D76" s="56">
        <v>0</v>
      </c>
      <c r="E76" s="41"/>
      <c r="F76" s="41"/>
      <c r="G76" s="11">
        <v>3.14</v>
      </c>
      <c r="H76" s="64">
        <v>3.12</v>
      </c>
      <c r="I76" s="8"/>
      <c r="J76" s="8"/>
      <c r="K76" s="8"/>
    </row>
    <row r="77" spans="1:11" ht="19.5" customHeight="1">
      <c r="A77" s="66" t="s">
        <v>148</v>
      </c>
      <c r="B77" s="67" t="s">
        <v>147</v>
      </c>
      <c r="C77" s="68">
        <f>SUM(C5+C10+C15+C21+C24+C27+C28+C31+C34+C43+C50+C53+C54+C55+C56+C57+C74)</f>
        <v>108080.8</v>
      </c>
      <c r="D77" s="69">
        <f>SUM(D5+D10+D15+D21+D24+D27+D28+D31+D34+D43+D50+D53+D54+D55+D56+D57+D74)</f>
        <v>111379.62000000001</v>
      </c>
      <c r="E77" s="70">
        <f>SUM(D77/C77)*100</f>
        <v>103.0521794805368</v>
      </c>
      <c r="F77" s="70">
        <f>SUM(100-E77)</f>
        <v>-3.052179480536793</v>
      </c>
      <c r="G77" s="68">
        <f>SUM(G5+G10+G15+G21+G24+G27+G28+G31+G34+G43+G50+G53+G54+G55+G56+G57+G74)</f>
        <v>108440.04</v>
      </c>
      <c r="H77" s="71">
        <f>SUM(H5+H10+H15+H21+H24+H27+H28+H31+H34+H43+H50+H53+H54+H55+H56+H57+H74)</f>
        <v>108949.54000000002</v>
      </c>
      <c r="I77" s="72">
        <f>SUM(H77/G77)*100</f>
        <v>100.46984490230733</v>
      </c>
      <c r="J77" s="72">
        <f>SUM(100-I77)</f>
        <v>-0.46984490230732945</v>
      </c>
      <c r="K77" s="72">
        <f t="shared" si="8"/>
        <v>-2.1817995069474847</v>
      </c>
    </row>
    <row r="78" spans="1:11" s="36" customFormat="1" ht="27.75" customHeight="1">
      <c r="A78" s="1" t="s">
        <v>149</v>
      </c>
      <c r="B78" s="28" t="s">
        <v>152</v>
      </c>
      <c r="C78" s="49">
        <f>SUM(C79:C80)</f>
        <v>127262</v>
      </c>
      <c r="D78" s="57">
        <f>SUM(D79:D80)</f>
        <v>127262</v>
      </c>
      <c r="E78" s="44">
        <f>SUM(D78/C78)*100</f>
        <v>100</v>
      </c>
      <c r="F78" s="44">
        <f>SUM(100-E78)</f>
        <v>0</v>
      </c>
      <c r="G78" s="12">
        <f>SUM(G79:G80)</f>
        <v>117597.70000000001</v>
      </c>
      <c r="H78" s="63">
        <f>SUM(H79:H80)</f>
        <v>117597.70000000001</v>
      </c>
      <c r="I78" s="6">
        <f>SUM(H78/G78)*100</f>
        <v>100</v>
      </c>
      <c r="J78" s="6">
        <f>SUM(100-I78)</f>
        <v>0</v>
      </c>
      <c r="K78" s="6">
        <f t="shared" si="8"/>
        <v>-7.594018638713834</v>
      </c>
    </row>
    <row r="79" spans="1:11" s="37" customFormat="1" ht="27.75" customHeight="1">
      <c r="A79" s="2" t="s">
        <v>150</v>
      </c>
      <c r="B79" s="27" t="s">
        <v>153</v>
      </c>
      <c r="C79" s="50">
        <v>60105.9</v>
      </c>
      <c r="D79" s="58">
        <v>60105.9</v>
      </c>
      <c r="E79" s="45">
        <f>SUM(D79/C79)*100</f>
        <v>100</v>
      </c>
      <c r="F79" s="45">
        <f>SUM(100-E79)</f>
        <v>0</v>
      </c>
      <c r="G79" s="11">
        <v>60027.8</v>
      </c>
      <c r="H79" s="64">
        <v>60027.8</v>
      </c>
      <c r="I79" s="8">
        <f>SUM(H79/G79)*100</f>
        <v>100</v>
      </c>
      <c r="J79" s="8">
        <f>SUM(100-I79)</f>
        <v>0</v>
      </c>
      <c r="K79" s="8">
        <f t="shared" si="8"/>
        <v>-0.12993732728401142</v>
      </c>
    </row>
    <row r="80" spans="1:11" s="37" customFormat="1" ht="42.75" customHeight="1">
      <c r="A80" s="2" t="s">
        <v>151</v>
      </c>
      <c r="B80" s="27" t="s">
        <v>154</v>
      </c>
      <c r="C80" s="50">
        <v>67156.1</v>
      </c>
      <c r="D80" s="58">
        <v>67156.1</v>
      </c>
      <c r="E80" s="45">
        <f>SUM(D80/C80)*100</f>
        <v>100</v>
      </c>
      <c r="F80" s="45">
        <f>SUM(100-E80)</f>
        <v>0</v>
      </c>
      <c r="G80" s="11">
        <v>57569.9</v>
      </c>
      <c r="H80" s="64">
        <v>57569.9</v>
      </c>
      <c r="I80" s="8">
        <f>SUM(H80/G80)*100</f>
        <v>100</v>
      </c>
      <c r="J80" s="8">
        <f>SUM(100-I80)</f>
        <v>0</v>
      </c>
      <c r="K80" s="8">
        <f t="shared" si="8"/>
        <v>-14.274503730859905</v>
      </c>
    </row>
    <row r="81" spans="1:11" s="36" customFormat="1" ht="27.75" customHeight="1">
      <c r="A81" s="1" t="s">
        <v>155</v>
      </c>
      <c r="B81" s="28" t="s">
        <v>156</v>
      </c>
      <c r="C81" s="49">
        <f>SUM(C82:C92)</f>
        <v>9816.95</v>
      </c>
      <c r="D81" s="57">
        <f>SUM(D82:D92)</f>
        <v>14316.849999999999</v>
      </c>
      <c r="E81" s="44">
        <f>SUM(D81/C81)*100</f>
        <v>145.83806579436583</v>
      </c>
      <c r="F81" s="44">
        <f>SUM(100-E81)</f>
        <v>-45.83806579436583</v>
      </c>
      <c r="G81" s="12">
        <f>SUM(G82:G92)</f>
        <v>97187.62</v>
      </c>
      <c r="H81" s="63">
        <f>SUM(H82:H92)</f>
        <v>89937.76</v>
      </c>
      <c r="I81" s="6">
        <f>SUM(H81/G81)*100</f>
        <v>92.54034618812561</v>
      </c>
      <c r="J81" s="6">
        <f>SUM(100-I81)</f>
        <v>7.459653811874389</v>
      </c>
      <c r="K81" s="6">
        <f>SUM(H81/D81*100-100)</f>
        <v>528.195168629971</v>
      </c>
    </row>
    <row r="82" spans="1:11" s="37" customFormat="1" ht="30" customHeight="1" hidden="1">
      <c r="A82" s="2" t="s">
        <v>157</v>
      </c>
      <c r="B82" s="27" t="s">
        <v>169</v>
      </c>
      <c r="C82" s="50">
        <v>0</v>
      </c>
      <c r="D82" s="58">
        <v>0</v>
      </c>
      <c r="E82" s="45"/>
      <c r="F82" s="45"/>
      <c r="G82" s="95">
        <v>0</v>
      </c>
      <c r="H82" s="93">
        <v>0</v>
      </c>
      <c r="I82" s="94"/>
      <c r="J82" s="94"/>
      <c r="K82" s="8"/>
    </row>
    <row r="83" spans="1:11" s="37" customFormat="1" ht="44.25" customHeight="1">
      <c r="A83" s="2" t="s">
        <v>158</v>
      </c>
      <c r="B83" s="27" t="s">
        <v>164</v>
      </c>
      <c r="C83" s="50">
        <v>0</v>
      </c>
      <c r="D83" s="58">
        <v>7759.44</v>
      </c>
      <c r="E83" s="45"/>
      <c r="F83" s="45"/>
      <c r="G83" s="11">
        <v>0</v>
      </c>
      <c r="H83" s="64">
        <v>0</v>
      </c>
      <c r="I83" s="8"/>
      <c r="J83" s="8"/>
      <c r="K83" s="8"/>
    </row>
    <row r="84" spans="1:11" s="37" customFormat="1" ht="140.25" customHeight="1">
      <c r="A84" s="2" t="s">
        <v>206</v>
      </c>
      <c r="B84" s="27" t="s">
        <v>208</v>
      </c>
      <c r="C84" s="50">
        <v>0</v>
      </c>
      <c r="D84" s="58">
        <v>0</v>
      </c>
      <c r="E84" s="45"/>
      <c r="F84" s="45"/>
      <c r="G84" s="11">
        <v>17241.49</v>
      </c>
      <c r="H84" s="64">
        <v>13831.32</v>
      </c>
      <c r="I84" s="8">
        <f>SUM(H84/G84)*100</f>
        <v>80.2211409802749</v>
      </c>
      <c r="J84" s="8">
        <f>SUM(100-I84)</f>
        <v>19.778859019725104</v>
      </c>
      <c r="K84" s="8"/>
    </row>
    <row r="85" spans="1:11" s="37" customFormat="1" ht="108" customHeight="1">
      <c r="A85" s="2" t="s">
        <v>207</v>
      </c>
      <c r="B85" s="27" t="s">
        <v>209</v>
      </c>
      <c r="C85" s="50">
        <v>0</v>
      </c>
      <c r="D85" s="58">
        <v>0</v>
      </c>
      <c r="E85" s="45"/>
      <c r="F85" s="45"/>
      <c r="G85" s="11">
        <v>718.4</v>
      </c>
      <c r="H85" s="64">
        <v>576.3</v>
      </c>
      <c r="I85" s="8">
        <f>SUM(H85/G85)*100</f>
        <v>80.21993318485524</v>
      </c>
      <c r="J85" s="8">
        <f>SUM(100-I85)</f>
        <v>19.780066815144764</v>
      </c>
      <c r="K85" s="8"/>
    </row>
    <row r="86" spans="1:11" s="37" customFormat="1" ht="63" customHeight="1" hidden="1">
      <c r="A86" s="2" t="s">
        <v>159</v>
      </c>
      <c r="B86" s="27" t="s">
        <v>170</v>
      </c>
      <c r="C86" s="50">
        <v>0</v>
      </c>
      <c r="D86" s="58">
        <v>0</v>
      </c>
      <c r="E86" s="45"/>
      <c r="F86" s="45"/>
      <c r="G86" s="95">
        <v>0</v>
      </c>
      <c r="H86" s="93">
        <v>0</v>
      </c>
      <c r="I86" s="94"/>
      <c r="J86" s="94"/>
      <c r="K86" s="8"/>
    </row>
    <row r="87" spans="1:11" s="37" customFormat="1" ht="43.5" customHeight="1">
      <c r="A87" s="2" t="s">
        <v>162</v>
      </c>
      <c r="B87" s="27" t="s">
        <v>165</v>
      </c>
      <c r="C87" s="50">
        <v>553.45</v>
      </c>
      <c r="D87" s="58">
        <v>553.45</v>
      </c>
      <c r="E87" s="45">
        <f aca="true" t="shared" si="18" ref="E87:E92">SUM(D87/C87)*100</f>
        <v>100</v>
      </c>
      <c r="F87" s="45">
        <f aca="true" t="shared" si="19" ref="F87:F95">SUM(100-E87)</f>
        <v>0</v>
      </c>
      <c r="G87" s="11">
        <v>562.12</v>
      </c>
      <c r="H87" s="64">
        <v>562.12</v>
      </c>
      <c r="I87" s="8">
        <f>SUM(H87/G87)*100</f>
        <v>100</v>
      </c>
      <c r="J87" s="8">
        <f aca="true" t="shared" si="20" ref="J87:J95">SUM(100-I87)</f>
        <v>0</v>
      </c>
      <c r="K87" s="8">
        <f>SUM(H87/D87*100-100)</f>
        <v>1.5665371758966273</v>
      </c>
    </row>
    <row r="88" spans="1:11" s="37" customFormat="1" ht="30.75" customHeight="1">
      <c r="A88" s="2" t="s">
        <v>160</v>
      </c>
      <c r="B88" s="27" t="s">
        <v>166</v>
      </c>
      <c r="C88" s="50">
        <v>76.2</v>
      </c>
      <c r="D88" s="58">
        <v>76.19</v>
      </c>
      <c r="E88" s="45">
        <f t="shared" si="18"/>
        <v>99.98687664041994</v>
      </c>
      <c r="F88" s="45">
        <f t="shared" si="19"/>
        <v>0.01312335958006372</v>
      </c>
      <c r="G88" s="11">
        <v>34.36</v>
      </c>
      <c r="H88" s="64">
        <v>34.36</v>
      </c>
      <c r="I88" s="8">
        <f>SUM(H88/G88)*100</f>
        <v>100</v>
      </c>
      <c r="J88" s="8">
        <f t="shared" si="20"/>
        <v>0</v>
      </c>
      <c r="K88" s="8">
        <f>SUM(H88/D88*100-100)</f>
        <v>-54.90221813886337</v>
      </c>
    </row>
    <row r="89" spans="1:11" s="37" customFormat="1" ht="48.75" customHeight="1">
      <c r="A89" s="2" t="s">
        <v>210</v>
      </c>
      <c r="B89" s="27" t="s">
        <v>211</v>
      </c>
      <c r="C89" s="50">
        <v>0</v>
      </c>
      <c r="D89" s="58">
        <v>0</v>
      </c>
      <c r="E89" s="45"/>
      <c r="F89" s="45"/>
      <c r="G89" s="11">
        <v>274.86</v>
      </c>
      <c r="H89" s="64">
        <v>271.36</v>
      </c>
      <c r="I89" s="8">
        <f>SUM(H89/G89)*100</f>
        <v>98.72662446336317</v>
      </c>
      <c r="J89" s="8">
        <f>SUM(100-I89)</f>
        <v>1.2733755366368342</v>
      </c>
      <c r="K89" s="8"/>
    </row>
    <row r="90" spans="1:11" s="37" customFormat="1" ht="44.25" customHeight="1" hidden="1">
      <c r="A90" s="2" t="s">
        <v>163</v>
      </c>
      <c r="B90" s="27" t="s">
        <v>167</v>
      </c>
      <c r="C90" s="50">
        <v>1649.47</v>
      </c>
      <c r="D90" s="58">
        <v>1649.47</v>
      </c>
      <c r="E90" s="45">
        <f t="shared" si="18"/>
        <v>100</v>
      </c>
      <c r="F90" s="45">
        <f t="shared" si="19"/>
        <v>0</v>
      </c>
      <c r="G90" s="95">
        <v>0</v>
      </c>
      <c r="H90" s="93">
        <v>0</v>
      </c>
      <c r="I90" s="94" t="e">
        <f>SUM(H90/G90)*100</f>
        <v>#DIV/0!</v>
      </c>
      <c r="J90" s="94" t="e">
        <f>SUM(100-I90)</f>
        <v>#DIV/0!</v>
      </c>
      <c r="K90" s="8"/>
    </row>
    <row r="91" spans="1:11" s="37" customFormat="1" ht="44.25" customHeight="1">
      <c r="A91" s="2" t="s">
        <v>212</v>
      </c>
      <c r="B91" s="27" t="s">
        <v>164</v>
      </c>
      <c r="C91" s="50">
        <v>0</v>
      </c>
      <c r="D91" s="58">
        <v>0</v>
      </c>
      <c r="E91" s="45"/>
      <c r="F91" s="45"/>
      <c r="G91" s="11">
        <v>2433.64</v>
      </c>
      <c r="H91" s="64">
        <v>2433.51</v>
      </c>
      <c r="I91" s="8">
        <f>SUM(H91/G91)*100</f>
        <v>99.9946582074588</v>
      </c>
      <c r="J91" s="8">
        <f>SUM(100-I91)</f>
        <v>0.0053417925412020395</v>
      </c>
      <c r="K91" s="8"/>
    </row>
    <row r="92" spans="1:11" s="37" customFormat="1" ht="18.75" customHeight="1">
      <c r="A92" s="2" t="s">
        <v>161</v>
      </c>
      <c r="B92" s="27" t="s">
        <v>168</v>
      </c>
      <c r="C92" s="50">
        <v>7537.83</v>
      </c>
      <c r="D92" s="58">
        <v>4278.3</v>
      </c>
      <c r="E92" s="45">
        <f t="shared" si="18"/>
        <v>56.75771409012938</v>
      </c>
      <c r="F92" s="45">
        <f t="shared" si="19"/>
        <v>43.24228590987062</v>
      </c>
      <c r="G92" s="11">
        <v>75922.75</v>
      </c>
      <c r="H92" s="64">
        <v>72228.79</v>
      </c>
      <c r="I92" s="8">
        <f>SUM(H92/G92)*100</f>
        <v>95.13458087332188</v>
      </c>
      <c r="J92" s="8">
        <f t="shared" si="20"/>
        <v>4.86541912667812</v>
      </c>
      <c r="K92" s="8">
        <f>SUM(H92/D92*100-100)</f>
        <v>1588.259121613725</v>
      </c>
    </row>
    <row r="93" spans="1:11" s="36" customFormat="1" ht="27.75" customHeight="1">
      <c r="A93" s="1" t="s">
        <v>171</v>
      </c>
      <c r="B93" s="28" t="s">
        <v>204</v>
      </c>
      <c r="C93" s="49">
        <f>SUM(C94:C99)</f>
        <v>151557.08999999997</v>
      </c>
      <c r="D93" s="57">
        <f>SUM(D94:D99)</f>
        <v>151556.24</v>
      </c>
      <c r="E93" s="44">
        <f>SUM(D93/C93)*100</f>
        <v>99.99943915523848</v>
      </c>
      <c r="F93" s="44">
        <f t="shared" si="19"/>
        <v>0.0005608447615230716</v>
      </c>
      <c r="G93" s="12">
        <f>SUM(G94:G99)</f>
        <v>178494.38999999998</v>
      </c>
      <c r="H93" s="63">
        <f>SUM(H94:H99)</f>
        <v>178474.81999999998</v>
      </c>
      <c r="I93" s="6">
        <f>SUM(H93/G93)*100</f>
        <v>99.98903606998516</v>
      </c>
      <c r="J93" s="6">
        <f t="shared" si="20"/>
        <v>0.010963930014838752</v>
      </c>
      <c r="K93" s="6">
        <f>SUM(H93/D93*100-100)</f>
        <v>17.761446179979117</v>
      </c>
    </row>
    <row r="94" spans="1:11" s="37" customFormat="1" ht="48" customHeight="1">
      <c r="A94" s="2" t="s">
        <v>172</v>
      </c>
      <c r="B94" s="32" t="s">
        <v>176</v>
      </c>
      <c r="C94" s="11">
        <v>150897.49</v>
      </c>
      <c r="D94" s="59">
        <v>150897.49</v>
      </c>
      <c r="E94" s="46">
        <f>SUM(D94/C94)*100</f>
        <v>100</v>
      </c>
      <c r="F94" s="46">
        <f t="shared" si="19"/>
        <v>0</v>
      </c>
      <c r="G94" s="11">
        <v>174386.59</v>
      </c>
      <c r="H94" s="64">
        <v>174385.77</v>
      </c>
      <c r="I94" s="8">
        <f>SUM(H94/G94)*100</f>
        <v>99.99952978035753</v>
      </c>
      <c r="J94" s="8">
        <f t="shared" si="20"/>
        <v>0.00047021964246596326</v>
      </c>
      <c r="K94" s="8">
        <f>SUM(H94/D94*100-100)</f>
        <v>15.565719482809158</v>
      </c>
    </row>
    <row r="95" spans="1:11" s="79" customFormat="1" ht="72.75" customHeight="1">
      <c r="A95" s="2" t="s">
        <v>173</v>
      </c>
      <c r="B95" s="40" t="s">
        <v>177</v>
      </c>
      <c r="C95" s="11">
        <v>22.8</v>
      </c>
      <c r="D95" s="59">
        <v>22</v>
      </c>
      <c r="E95" s="46">
        <f>SUM(D95/C95)*100</f>
        <v>96.49122807017544</v>
      </c>
      <c r="F95" s="46">
        <f t="shared" si="19"/>
        <v>3.5087719298245617</v>
      </c>
      <c r="G95" s="11">
        <v>5.3</v>
      </c>
      <c r="H95" s="64">
        <v>0</v>
      </c>
      <c r="I95" s="8">
        <f>SUM(H95/G95)*100</f>
        <v>0</v>
      </c>
      <c r="J95" s="8">
        <f t="shared" si="20"/>
        <v>100</v>
      </c>
      <c r="K95" s="8">
        <f>SUM(H95/D95*100-100)</f>
        <v>-100</v>
      </c>
    </row>
    <row r="96" spans="1:11" s="37" customFormat="1" ht="120.75" customHeight="1">
      <c r="A96" s="2" t="s">
        <v>174</v>
      </c>
      <c r="B96" s="32" t="s">
        <v>178</v>
      </c>
      <c r="C96" s="11">
        <v>0</v>
      </c>
      <c r="D96" s="59">
        <v>0</v>
      </c>
      <c r="E96" s="46"/>
      <c r="F96" s="46"/>
      <c r="G96" s="11">
        <v>1273.5</v>
      </c>
      <c r="H96" s="64">
        <v>1273.5</v>
      </c>
      <c r="I96" s="8">
        <f>SUM(H96/G96)*100</f>
        <v>100</v>
      </c>
      <c r="J96" s="8">
        <f>SUM(100-I96)</f>
        <v>0</v>
      </c>
      <c r="K96" s="8"/>
    </row>
    <row r="97" spans="1:11" s="37" customFormat="1" ht="78.75" customHeight="1">
      <c r="A97" s="2" t="s">
        <v>175</v>
      </c>
      <c r="B97" s="32" t="s">
        <v>179</v>
      </c>
      <c r="C97" s="11">
        <v>636.8</v>
      </c>
      <c r="D97" s="59">
        <v>636.75</v>
      </c>
      <c r="E97" s="46">
        <f>SUM(D97/C97)*100</f>
        <v>99.99214824120604</v>
      </c>
      <c r="F97" s="46">
        <f>SUM(100-E97)</f>
        <v>0.007851758793961494</v>
      </c>
      <c r="G97" s="11">
        <v>1273.5</v>
      </c>
      <c r="H97" s="64">
        <v>1273.5</v>
      </c>
      <c r="I97" s="8">
        <f>SUM(H97/G97)*100</f>
        <v>100</v>
      </c>
      <c r="J97" s="8">
        <f>SUM(100-I97)</f>
        <v>0</v>
      </c>
      <c r="K97" s="8">
        <f>SUM(H97/D97*100-100)</f>
        <v>100</v>
      </c>
    </row>
    <row r="98" spans="1:11" s="37" customFormat="1" ht="91.5" customHeight="1">
      <c r="A98" s="2" t="s">
        <v>213</v>
      </c>
      <c r="B98" s="99" t="s">
        <v>219</v>
      </c>
      <c r="C98" s="11">
        <v>0</v>
      </c>
      <c r="D98" s="59">
        <v>0</v>
      </c>
      <c r="E98" s="46"/>
      <c r="F98" s="46"/>
      <c r="G98" s="11">
        <v>636.8</v>
      </c>
      <c r="H98" s="64">
        <v>636.75</v>
      </c>
      <c r="I98" s="8">
        <f>SUM(H98/G98)*100</f>
        <v>99.99214824120604</v>
      </c>
      <c r="J98" s="8">
        <f>SUM(100-I98)</f>
        <v>0.007851758793961494</v>
      </c>
      <c r="K98" s="8"/>
    </row>
    <row r="99" spans="1:11" s="37" customFormat="1" ht="23.25" customHeight="1">
      <c r="A99" s="2" t="s">
        <v>214</v>
      </c>
      <c r="B99" s="33" t="s">
        <v>220</v>
      </c>
      <c r="C99" s="11">
        <v>0</v>
      </c>
      <c r="D99" s="59">
        <v>0</v>
      </c>
      <c r="E99" s="46"/>
      <c r="F99" s="46"/>
      <c r="G99" s="11">
        <v>918.7</v>
      </c>
      <c r="H99" s="64">
        <v>905.3</v>
      </c>
      <c r="I99" s="8">
        <f aca="true" t="shared" si="21" ref="I99:I108">SUM(H99/G99)*100</f>
        <v>98.54141721998475</v>
      </c>
      <c r="J99" s="8">
        <f aca="true" t="shared" si="22" ref="J99:J108">SUM(100-I99)</f>
        <v>1.4585827800152487</v>
      </c>
      <c r="K99" s="8"/>
    </row>
    <row r="100" spans="1:11" s="36" customFormat="1" ht="27.75" customHeight="1">
      <c r="A100" s="1" t="s">
        <v>180</v>
      </c>
      <c r="B100" s="28" t="s">
        <v>181</v>
      </c>
      <c r="C100" s="49">
        <f>SUM(C101:C103)</f>
        <v>4406.42</v>
      </c>
      <c r="D100" s="57">
        <f>SUM(D101:D103)</f>
        <v>4406.42</v>
      </c>
      <c r="E100" s="44">
        <f aca="true" t="shared" si="23" ref="E100:E108">SUM(D100/C100)*100</f>
        <v>100</v>
      </c>
      <c r="F100" s="44">
        <f aca="true" t="shared" si="24" ref="F100:F108">SUM(100-E100)</f>
        <v>0</v>
      </c>
      <c r="G100" s="12">
        <f>SUM(G101:G103)</f>
        <v>5746.07</v>
      </c>
      <c r="H100" s="63">
        <f>SUM(H101:H103)</f>
        <v>5746.07</v>
      </c>
      <c r="I100" s="6">
        <f t="shared" si="21"/>
        <v>100</v>
      </c>
      <c r="J100" s="6">
        <f t="shared" si="22"/>
        <v>0</v>
      </c>
      <c r="K100" s="6">
        <f>SUM(H100/D100*100-100)</f>
        <v>30.402231289799857</v>
      </c>
    </row>
    <row r="101" spans="1:11" s="37" customFormat="1" ht="75">
      <c r="A101" s="34" t="s">
        <v>182</v>
      </c>
      <c r="B101" s="35" t="s">
        <v>184</v>
      </c>
      <c r="C101" s="51">
        <v>4258.72</v>
      </c>
      <c r="D101" s="56">
        <v>4258.72</v>
      </c>
      <c r="E101" s="41">
        <f t="shared" si="23"/>
        <v>100</v>
      </c>
      <c r="F101" s="41">
        <f t="shared" si="24"/>
        <v>0</v>
      </c>
      <c r="G101" s="51">
        <v>4836.07</v>
      </c>
      <c r="H101" s="64">
        <v>4836.07</v>
      </c>
      <c r="I101" s="8">
        <f t="shared" si="21"/>
        <v>100</v>
      </c>
      <c r="J101" s="8">
        <f t="shared" si="22"/>
        <v>0</v>
      </c>
      <c r="K101" s="8">
        <f>SUM(H101/D101*100-100)</f>
        <v>13.556890333245647</v>
      </c>
    </row>
    <row r="102" spans="1:11" s="37" customFormat="1" ht="65.25" customHeight="1">
      <c r="A102" s="34" t="s">
        <v>215</v>
      </c>
      <c r="B102" s="35" t="s">
        <v>223</v>
      </c>
      <c r="C102" s="51">
        <v>0</v>
      </c>
      <c r="D102" s="56">
        <v>0</v>
      </c>
      <c r="E102" s="41"/>
      <c r="F102" s="41"/>
      <c r="G102" s="51">
        <v>504</v>
      </c>
      <c r="H102" s="64">
        <v>504</v>
      </c>
      <c r="I102" s="8">
        <f>SUM(H102/G102)*100</f>
        <v>100</v>
      </c>
      <c r="J102" s="8">
        <f>SUM(100-I102)</f>
        <v>0</v>
      </c>
      <c r="K102" s="8"/>
    </row>
    <row r="103" spans="1:11" s="37" customFormat="1" ht="30">
      <c r="A103" s="34" t="s">
        <v>183</v>
      </c>
      <c r="B103" s="35" t="s">
        <v>185</v>
      </c>
      <c r="C103" s="51">
        <v>147.7</v>
      </c>
      <c r="D103" s="56">
        <v>147.7</v>
      </c>
      <c r="E103" s="41">
        <f t="shared" si="23"/>
        <v>100</v>
      </c>
      <c r="F103" s="41">
        <f t="shared" si="24"/>
        <v>0</v>
      </c>
      <c r="G103" s="51">
        <v>406</v>
      </c>
      <c r="H103" s="64">
        <v>406</v>
      </c>
      <c r="I103" s="8">
        <f t="shared" si="21"/>
        <v>100</v>
      </c>
      <c r="J103" s="8">
        <f t="shared" si="22"/>
        <v>0</v>
      </c>
      <c r="K103" s="8">
        <f>SUM(H103/D103*100-100)</f>
        <v>174.88151658767777</v>
      </c>
    </row>
    <row r="104" spans="1:11" s="36" customFormat="1" ht="36.75" customHeight="1">
      <c r="A104" s="96" t="s">
        <v>216</v>
      </c>
      <c r="B104" s="97" t="s">
        <v>221</v>
      </c>
      <c r="C104" s="98">
        <f>SUM(C105)</f>
        <v>0</v>
      </c>
      <c r="D104" s="55">
        <f>SUM(D105)</f>
        <v>0</v>
      </c>
      <c r="E104" s="10"/>
      <c r="F104" s="10"/>
      <c r="G104" s="98">
        <f>SUM(G105)</f>
        <v>857</v>
      </c>
      <c r="H104" s="63">
        <f>SUM(H105)</f>
        <v>754.51</v>
      </c>
      <c r="I104" s="6">
        <f>SUM(H104/G104)*100</f>
        <v>88.04084014002333</v>
      </c>
      <c r="J104" s="6">
        <f>SUM(100-I104)</f>
        <v>11.959159859976666</v>
      </c>
      <c r="K104" s="6"/>
    </row>
    <row r="105" spans="1:11" s="37" customFormat="1" ht="66" customHeight="1">
      <c r="A105" s="34" t="s">
        <v>217</v>
      </c>
      <c r="B105" s="35" t="s">
        <v>222</v>
      </c>
      <c r="C105" s="51">
        <v>0</v>
      </c>
      <c r="D105" s="56">
        <v>0</v>
      </c>
      <c r="E105" s="41"/>
      <c r="F105" s="41"/>
      <c r="G105" s="51">
        <v>857</v>
      </c>
      <c r="H105" s="64">
        <v>754.51</v>
      </c>
      <c r="I105" s="8">
        <f>SUM(H105/G105)*100</f>
        <v>88.04084014002333</v>
      </c>
      <c r="J105" s="8">
        <f>SUM(100-I105)</f>
        <v>11.959159859976666</v>
      </c>
      <c r="K105" s="8"/>
    </row>
    <row r="106" spans="1:11" s="36" customFormat="1" ht="27.75" customHeight="1">
      <c r="A106" s="1" t="s">
        <v>186</v>
      </c>
      <c r="B106" s="28" t="s">
        <v>187</v>
      </c>
      <c r="C106" s="49">
        <f>SUM(C107:C108)</f>
        <v>156.8</v>
      </c>
      <c r="D106" s="57">
        <f>SUM(D107:D108)</f>
        <v>97.35</v>
      </c>
      <c r="E106" s="44">
        <f t="shared" si="23"/>
        <v>62.085459183673464</v>
      </c>
      <c r="F106" s="44">
        <f t="shared" si="24"/>
        <v>37.914540816326536</v>
      </c>
      <c r="G106" s="12">
        <f>SUM(G107:G108)</f>
        <v>384</v>
      </c>
      <c r="H106" s="63">
        <f>SUM(H107:H108)</f>
        <v>344</v>
      </c>
      <c r="I106" s="6">
        <f t="shared" si="21"/>
        <v>89.58333333333334</v>
      </c>
      <c r="J106" s="6">
        <f t="shared" si="22"/>
        <v>10.416666666666657</v>
      </c>
      <c r="K106" s="6">
        <f>SUM(H106/D106*100-100)</f>
        <v>253.3641499743195</v>
      </c>
    </row>
    <row r="107" spans="1:11" s="37" customFormat="1" ht="45">
      <c r="A107" s="34" t="s">
        <v>188</v>
      </c>
      <c r="B107" s="35" t="s">
        <v>190</v>
      </c>
      <c r="C107" s="51">
        <v>52.3</v>
      </c>
      <c r="D107" s="56">
        <v>42.35</v>
      </c>
      <c r="E107" s="41">
        <f t="shared" si="23"/>
        <v>80.97514340344169</v>
      </c>
      <c r="F107" s="41">
        <f t="shared" si="24"/>
        <v>19.02485659655831</v>
      </c>
      <c r="G107" s="51">
        <v>384</v>
      </c>
      <c r="H107" s="64">
        <v>344</v>
      </c>
      <c r="I107" s="8">
        <f t="shared" si="21"/>
        <v>89.58333333333334</v>
      </c>
      <c r="J107" s="8">
        <f t="shared" si="22"/>
        <v>10.416666666666657</v>
      </c>
      <c r="K107" s="8">
        <f>SUM(H107/D107*100-100)</f>
        <v>712.2786304604487</v>
      </c>
    </row>
    <row r="108" spans="1:11" s="37" customFormat="1" ht="30">
      <c r="A108" s="34" t="s">
        <v>189</v>
      </c>
      <c r="B108" s="35" t="s">
        <v>191</v>
      </c>
      <c r="C108" s="51">
        <v>104.5</v>
      </c>
      <c r="D108" s="56">
        <v>55</v>
      </c>
      <c r="E108" s="41">
        <f t="shared" si="23"/>
        <v>52.63157894736842</v>
      </c>
      <c r="F108" s="41">
        <f t="shared" si="24"/>
        <v>47.36842105263158</v>
      </c>
      <c r="G108" s="51">
        <v>0</v>
      </c>
      <c r="H108" s="64">
        <v>0</v>
      </c>
      <c r="I108" s="8"/>
      <c r="J108" s="8"/>
      <c r="K108" s="8"/>
    </row>
    <row r="109" spans="1:11" s="36" customFormat="1" ht="115.5" customHeight="1">
      <c r="A109" s="1" t="s">
        <v>192</v>
      </c>
      <c r="B109" s="28" t="s">
        <v>193</v>
      </c>
      <c r="C109" s="49">
        <f>SUM(C110)</f>
        <v>0</v>
      </c>
      <c r="D109" s="57">
        <f>SUM(D110)</f>
        <v>20.12</v>
      </c>
      <c r="E109" s="44"/>
      <c r="F109" s="44"/>
      <c r="G109" s="12">
        <f>SUM(G110)</f>
        <v>0</v>
      </c>
      <c r="H109" s="63">
        <f>SUM(H110)</f>
        <v>0</v>
      </c>
      <c r="I109" s="6"/>
      <c r="J109" s="6"/>
      <c r="K109" s="6"/>
    </row>
    <row r="110" spans="1:11" s="37" customFormat="1" ht="59.25" customHeight="1">
      <c r="A110" s="34" t="s">
        <v>194</v>
      </c>
      <c r="B110" s="35" t="s">
        <v>195</v>
      </c>
      <c r="C110" s="51">
        <v>0</v>
      </c>
      <c r="D110" s="56">
        <v>20.12</v>
      </c>
      <c r="E110" s="41"/>
      <c r="F110" s="41"/>
      <c r="G110" s="51">
        <v>0</v>
      </c>
      <c r="H110" s="64">
        <v>0</v>
      </c>
      <c r="I110" s="8"/>
      <c r="J110" s="8"/>
      <c r="K110" s="8"/>
    </row>
    <row r="111" spans="1:11" s="36" customFormat="1" ht="57" customHeight="1">
      <c r="A111" s="1" t="s">
        <v>196</v>
      </c>
      <c r="B111" s="28" t="s">
        <v>198</v>
      </c>
      <c r="C111" s="49">
        <f>SUM(C112)</f>
        <v>0</v>
      </c>
      <c r="D111" s="57">
        <f>SUM(D112)</f>
        <v>-59.16</v>
      </c>
      <c r="E111" s="44"/>
      <c r="F111" s="44"/>
      <c r="G111" s="12">
        <f>SUM(G112)</f>
        <v>0</v>
      </c>
      <c r="H111" s="63">
        <f>SUM(H112)</f>
        <v>-58.14</v>
      </c>
      <c r="I111" s="6"/>
      <c r="J111" s="6"/>
      <c r="K111" s="6"/>
    </row>
    <row r="112" spans="1:11" s="37" customFormat="1" ht="59.25" customHeight="1">
      <c r="A112" s="34" t="s">
        <v>197</v>
      </c>
      <c r="B112" s="35" t="s">
        <v>199</v>
      </c>
      <c r="C112" s="51">
        <v>0</v>
      </c>
      <c r="D112" s="56">
        <v>-59.16</v>
      </c>
      <c r="E112" s="41"/>
      <c r="F112" s="41"/>
      <c r="G112" s="51">
        <v>0</v>
      </c>
      <c r="H112" s="64">
        <v>-58.14</v>
      </c>
      <c r="I112" s="8"/>
      <c r="J112" s="8"/>
      <c r="K112" s="8"/>
    </row>
    <row r="113" spans="1:11" ht="19.5" customHeight="1">
      <c r="A113" s="66" t="s">
        <v>224</v>
      </c>
      <c r="B113" s="67" t="s">
        <v>200</v>
      </c>
      <c r="C113" s="68">
        <f>SUM(C78+C81+C93+C100+C106+C109+C111)</f>
        <v>293199.25999999995</v>
      </c>
      <c r="D113" s="80">
        <f>SUM(D78+D81+D93+D100+D106+D109+D111)</f>
        <v>297599.81999999995</v>
      </c>
      <c r="E113" s="70">
        <f>SUM(D113/C113)*100</f>
        <v>101.50087691217229</v>
      </c>
      <c r="F113" s="70">
        <f>SUM(100-E113)</f>
        <v>-1.5008769121722878</v>
      </c>
      <c r="G113" s="68">
        <f>SUM(G78+G81+G93+G100+G104+G106+G109+G111)</f>
        <v>400266.77999999997</v>
      </c>
      <c r="H113" s="81">
        <f>SUM(H78+H81+H93+H100+H104+H106+H109+H111)</f>
        <v>392796.72000000003</v>
      </c>
      <c r="I113" s="72">
        <f>SUM(H113/G113)*100</f>
        <v>98.13372970897062</v>
      </c>
      <c r="J113" s="72">
        <f>SUM(100-I113)</f>
        <v>1.8662702910293802</v>
      </c>
      <c r="K113" s="72">
        <f>SUM(H113/D113*100-100)</f>
        <v>31.98822499287806</v>
      </c>
    </row>
    <row r="114" spans="1:11" ht="19.5" customHeight="1">
      <c r="A114" s="73"/>
      <c r="B114" s="74" t="s">
        <v>201</v>
      </c>
      <c r="C114" s="75">
        <f>SUM(C77+C113)</f>
        <v>401280.05999999994</v>
      </c>
      <c r="D114" s="82">
        <f>SUM(D77+D113)</f>
        <v>408979.43999999994</v>
      </c>
      <c r="E114" s="76">
        <f>SUM(D114/C114)*100</f>
        <v>101.91870485665298</v>
      </c>
      <c r="F114" s="76">
        <f>SUM(100-E114)</f>
        <v>-1.9187048566529796</v>
      </c>
      <c r="G114" s="75">
        <f>SUM(G77+G113)</f>
        <v>508706.81999999995</v>
      </c>
      <c r="H114" s="83">
        <f>SUM(H77+H113)</f>
        <v>501746.26000000007</v>
      </c>
      <c r="I114" s="77">
        <f>SUM(H114/G114)*100</f>
        <v>98.63171482544702</v>
      </c>
      <c r="J114" s="77">
        <f>SUM(100-I114)</f>
        <v>1.3682851745529803</v>
      </c>
      <c r="K114" s="77">
        <f>SUM(H114/D114*100-100)</f>
        <v>22.68251430927681</v>
      </c>
    </row>
  </sheetData>
  <sheetProtection/>
  <mergeCells count="5">
    <mergeCell ref="A3:A4"/>
    <mergeCell ref="B3:B4"/>
    <mergeCell ref="A1:J1"/>
    <mergeCell ref="C3:F3"/>
    <mergeCell ref="G3:K3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Хансен С.В.</cp:lastModifiedBy>
  <cp:lastPrinted>2020-01-21T14:09:05Z</cp:lastPrinted>
  <dcterms:created xsi:type="dcterms:W3CDTF">2008-04-09T13:19:06Z</dcterms:created>
  <dcterms:modified xsi:type="dcterms:W3CDTF">2020-01-21T14:15:16Z</dcterms:modified>
  <cp:category/>
  <cp:version/>
  <cp:contentType/>
  <cp:contentStatus/>
</cp:coreProperties>
</file>