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9465" activeTab="0"/>
  </bookViews>
  <sheets>
    <sheet name="кас. план" sheetId="1" r:id="rId1"/>
  </sheets>
  <definedNames/>
  <calcPr fullCalcOnLoad="1"/>
</workbook>
</file>

<file path=xl/sharedStrings.xml><?xml version="1.0" encoding="utf-8"?>
<sst xmlns="http://schemas.openxmlformats.org/spreadsheetml/2006/main" count="231" uniqueCount="218">
  <si>
    <t>Код доходов бюджетной классификации</t>
  </si>
  <si>
    <t>Наименование дохода</t>
  </si>
  <si>
    <t>Утверждено (тыс. руб.)</t>
  </si>
  <si>
    <t>Исполнено (тыс. руб.)</t>
  </si>
  <si>
    <t>Налог на  доходы физических лиц: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</si>
  <si>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</si>
  <si>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</si>
  <si>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</si>
  <si>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</si>
  <si>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</si>
  <si>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</si>
  <si>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</si>
  <si>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</si>
  <si>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</si>
  <si>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</si>
  <si>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</si>
  <si>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пошлина: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</si>
  <si>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</si>
  <si>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</si>
  <si>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собственности: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</si>
  <si>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</si>
  <si>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</si>
  <si>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</si>
  <si>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негативное воздействие на окружающую среду</t>
  </si>
  <si>
    <t>Прочие доходы от компенсации затрат 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</si>
  <si>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</si>
  <si>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санкции, возмещение ущерба: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</si>
  <si>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</si>
  <si>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</si>
  <si>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</si>
  <si>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</si>
  <si>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</si>
  <si>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</si>
  <si>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нарушения законодательства об охране и использовании животного мира</t>
  </si>
  <si>
    <t>Денежные взыскания (штрафы) за нарушения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</si>
  <si>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</si>
  <si>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защиты в сфере прав потребителей</t>
  </si>
  <si>
    <t>Прочие денежные взыскания (штрафы) за правонарушения в области дорожного движения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</si>
  <si>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</si>
  <si>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</si>
  <si>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</si>
  <si>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доходы:</t>
  </si>
  <si>
    <t>Акцизы по подакцизным товарам (продукции), производимым на территории Российской Федерации: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</si>
  <si>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</si>
  <si>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Доходы от оказания платных услуг (работ) и компенсации затрат государства: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</si>
  <si>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</si>
  <si>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</si>
  <si>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</si>
  <si>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</si>
  <si>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Процент исполнения</t>
  </si>
  <si>
    <t>Отклонение</t>
  </si>
  <si>
    <t>1 13 01995 05 0000 130</t>
  </si>
  <si>
    <t>Прочие доходы от оказания платных услуг (работ) получателями средств  бюджетов муниципальных районов</t>
  </si>
  <si>
    <t>Проценты, полученные от предоставления бюджетных кредитов, выделенных на кассовый разрыв поселениям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</si>
  <si>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</si>
  <si>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</si>
  <si>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</si>
  <si>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</si>
  <si>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</si>
  <si>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</si>
  <si>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</si>
  <si>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</si>
  <si>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</si>
  <si>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</si>
  <si>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</si>
  <si>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2018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</si>
  <si>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</si>
  <si>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</si>
  <si>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рост (+), снижение (-) к соответствующему периоду прошлого года, %</t>
  </si>
  <si>
    <t>000 1 17 05050 05 0000 000</t>
  </si>
  <si>
    <t>000 1 17 00000 00 0000 000</t>
  </si>
  <si>
    <t>000 1 01 02000 01 0000 000</t>
  </si>
  <si>
    <t>000 1 01 02010 01 0000 000</t>
  </si>
  <si>
    <t>000 1 01 02020 01 0000 000</t>
  </si>
  <si>
    <t>000 1 01 02030 01 0000 000</t>
  </si>
  <si>
    <t>000 1 01 02040 01 0000 000</t>
  </si>
  <si>
    <t>000 1 03 02000 01 0000 000</t>
  </si>
  <si>
    <t>000 1 03 02230 01 0000 000</t>
  </si>
  <si>
    <t>000 1 03 02240 01 0000 000</t>
  </si>
  <si>
    <t>000 1 03 02250 01 0000 000</t>
  </si>
  <si>
    <t>000 1 03 02260 01 0000 000</t>
  </si>
  <si>
    <t>000 1 05 01000 01 0000 000</t>
  </si>
  <si>
    <t>000 1 05 01011 01 0000 000</t>
  </si>
  <si>
    <t>000 1 05 01012 01 0000 000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</si>
  <si>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</si>
  <si>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000 1 05 01021 01 0000 000</t>
  </si>
  <si>
    <t>000 1 05 01022 01 0000 000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</si>
  <si>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</si>
  <si>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000 1 05 01050 01 0000 000</t>
  </si>
  <si>
    <t>000 1 05 02000 02 0000 000</t>
  </si>
  <si>
    <t>000 1 05 02010 02 0000 000</t>
  </si>
  <si>
    <t>000 1 05 02020 02 0000 000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</si>
  <si>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</si>
  <si>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000 1 05 03000 01 0000 000</t>
  </si>
  <si>
    <t>000 1 05 03010 01 0000 000</t>
  </si>
  <si>
    <t>000 1 05 03020 01 0000 000</t>
  </si>
  <si>
    <t>Единый сельскохозяйственный налог (за налоговые периоды, истекшие до 1 января 2011 года)</t>
  </si>
  <si>
    <t>000 1 05 04020 02 0000 000</t>
  </si>
  <si>
    <t>000 1 08 00000 00 0000 000</t>
  </si>
  <si>
    <t>000 1 08 03010 01 0000 000</t>
  </si>
  <si>
    <t>000 1 09 00000 00 0000 000</t>
  </si>
  <si>
    <t>Налог с имущества, переходящего в порядке наследования или дарения</t>
  </si>
  <si>
    <t>000 1 09 07033 05 0000 000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</si>
  <si>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</si>
  <si>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000 1 11 00000 00 0000 000</t>
  </si>
  <si>
    <t>000 1 11 01050 05 0000 000</t>
  </si>
  <si>
    <t>000 1 11 03050 05 0000 000</t>
  </si>
  <si>
    <t>000 1 11 05013 05 0000 000</t>
  </si>
  <si>
    <t>000 1 11 05013 13 0000 000</t>
  </si>
  <si>
    <t>000 1 11 05025 05 0000 000</t>
  </si>
  <si>
    <t>000 1 11 05035 05 0000 000</t>
  </si>
  <si>
    <t>000 1 11 05075 05 0000 000</t>
  </si>
  <si>
    <t>000 1 11 09045 05 0000 000</t>
  </si>
  <si>
    <t>000 1 12 01000 01 0000 000</t>
  </si>
  <si>
    <t>000 1 12 01010 01 0000 000</t>
  </si>
  <si>
    <t>000 1 12 01020 01 0000 000</t>
  </si>
  <si>
    <t>000 1 12 01030 01 0000 000</t>
  </si>
  <si>
    <t>000 1 12 01040 01 0000 000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</si>
  <si>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</si>
  <si>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</si>
  <si>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</si>
  <si>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</si>
  <si>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 xml:space="preserve">000 1 12 01041 01 0000 000 </t>
  </si>
  <si>
    <t>000 1 12 01042 01 0000 000</t>
  </si>
  <si>
    <t>Плата за размещение отходов производства</t>
  </si>
  <si>
    <t>000 1 13 00000 00 0000 000</t>
  </si>
  <si>
    <t>000 1 13 02995 05 0000 000</t>
  </si>
  <si>
    <t>000 1 14 02053 05 0000 000</t>
  </si>
  <si>
    <t>000 1 14 06013 05 0000 000</t>
  </si>
  <si>
    <t>000 1 14 06013 13 0000 000</t>
  </si>
  <si>
    <t>000 1 14 06025 05 0000 000</t>
  </si>
  <si>
    <t>000 1 16 00000 00 0000 000</t>
  </si>
  <si>
    <t>000 1 16 03010 01 0000 000</t>
  </si>
  <si>
    <t>000 1 16 03030 01 0000 000</t>
  </si>
  <si>
    <t>000 1 16 06000 01 0000 000</t>
  </si>
  <si>
    <t>000 1 16 25030 01 0000 000</t>
  </si>
  <si>
    <t>000 1 16 25050 01 0000 000</t>
  </si>
  <si>
    <t>000 1 16 25060 01 0000 000</t>
  </si>
  <si>
    <t>000 1 16 28000 01 0000 000</t>
  </si>
  <si>
    <t>000 1 16 30030 01 0000 000</t>
  </si>
  <si>
    <t>000 1 16 33050 05 0000 000</t>
  </si>
  <si>
    <t>000 1 16 35030 05 0000 000</t>
  </si>
  <si>
    <t>000 1 16 43000 01 0000 000</t>
  </si>
  <si>
    <t>000 1 16 90050 05 0000 000</t>
  </si>
  <si>
    <t>Прочие неналоговые доходы</t>
  </si>
  <si>
    <t>ИТОГО налоговых и неналоговых доходов</t>
  </si>
  <si>
    <t>000 1 00 00000 00 0000 000</t>
  </si>
  <si>
    <t>000 2 02 10000 00 0000 000</t>
  </si>
  <si>
    <t>000 2 02 15001 05 0000 000</t>
  </si>
  <si>
    <t>000 2 02 15002 05 0000 000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</si>
  <si>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</si>
  <si>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</si>
  <si>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</si>
  <si>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000 2 02 20000 00 0000 000</t>
  </si>
  <si>
    <t xml:space="preserve">Субсидии бюджетам бюджетной системы Российской Федерации </t>
  </si>
  <si>
    <t>000 2 02 20051 05 0000 000</t>
  </si>
  <si>
    <t>000 2 02 20077 05 0000 000</t>
  </si>
  <si>
    <t>000 2 02 25519 05 0000 000</t>
  </si>
  <si>
    <t>000 2 02 29999 05 0000 000</t>
  </si>
  <si>
    <t>000 2 02 25497 05 0000 000</t>
  </si>
  <si>
    <t>000 2 02 25567 05 0000 000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</si>
  <si>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</si>
  <si>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</si>
  <si>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муниципальных районов на поддержку отрасли культуры</t>
  </si>
  <si>
    <t>Субсидии бюджетам муниципальных районов на реализацию мероприятий по устойчивому развитию сельских территорий</t>
  </si>
  <si>
    <t>Прочие субсидии бюджетам муниципальных районов</t>
  </si>
  <si>
    <t>Субсидии бюджетам муниципальных районов на реализацию федеральных целевых программ</t>
  </si>
  <si>
    <t>000 2 02 30000 00 0000 000</t>
  </si>
  <si>
    <t>000 2 02 30024 05 0000 000</t>
  </si>
  <si>
    <t>000 2 02 35120 05 0000 000</t>
  </si>
  <si>
    <t>000 2 02 35134 05 0000 000</t>
  </si>
  <si>
    <t>000 2 02 35135 05 0000 000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</si>
  <si>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</si>
  <si>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</si>
  <si>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</si>
  <si>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</si>
  <si>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000 2 02 40000 00 0000 000</t>
  </si>
  <si>
    <t>Иные межбюджетные трансферты</t>
  </si>
  <si>
    <t>000 2 02 40014 05 0000 000</t>
  </si>
  <si>
    <t>000 2 02 49999 05 0000 000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</si>
  <si>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</si>
  <si>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</si>
  <si>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000 2 07 00000 00 0000 000</t>
  </si>
  <si>
    <t>ПРОЧИЕ БЕЗВОЗМЕЗДНЫЕ ПОСТУПЛЕНИЯ</t>
  </si>
  <si>
    <t>000 2 07 05020 05 0000 000</t>
  </si>
  <si>
    <t>000 2 07 05030 05 0000 000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</si>
  <si>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</si>
  <si>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</si>
  <si>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</si>
  <si>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</si>
  <si>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000 2 18 60010 05 0000 000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</si>
  <si>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</si>
  <si>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</si>
  <si>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000 2 19 60010 05 0000 000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</si>
  <si>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</si>
  <si>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</si>
  <si>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безвозмездных поступлений</t>
  </si>
  <si>
    <t>ДОХОДЫ БЮДЖЕТА - ИТОГО</t>
  </si>
  <si>
    <t>000 1 08 07150 01 0000 000</t>
  </si>
  <si>
    <t>000 1 17 01050 05 0000 000</t>
  </si>
  <si>
    <t>Невыясненные поступления, зачисляемые в бюджеты муниципальных районов</t>
  </si>
  <si>
    <t>000 2 02 45144 05 0000 000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</si>
  <si>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</si>
  <si>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Субвенции бюджетам бюджетной системы Российской Федерации </t>
  </si>
  <si>
    <t>2019 год</t>
  </si>
  <si>
    <t>000 2 02 25555 05 0000 000</t>
  </si>
  <si>
    <t>000 2 18 05010 05 0000 000</t>
  </si>
  <si>
    <t>Доходы бюджетов муниципальных районов от возврата бюджетными учреждениями остатков субсидий прошлых лет</t>
  </si>
  <si>
    <t>Субсидии бюджетам муниципальных районов на реализацию программ формирования современной городской среды</t>
  </si>
  <si>
    <t>Анализ исполнения доходной части районного бюджета за 9 месяцев 2019 года в сравнении с аналогичным периодом 2018 года</t>
  </si>
  <si>
    <t>000 1 09 04053 01 0000 000</t>
  </si>
  <si>
    <t>000 2 02 20299 05 0000 000</t>
  </si>
  <si>
    <t>000 2 02 20302 05 0000 000</t>
  </si>
  <si>
    <t>000 2 02 27112 05 0000 000</t>
  </si>
  <si>
    <t>000 2 02 39998 05 0000 000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</si>
  <si>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</si>
  <si>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</si>
  <si>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Единая субвенция бюджетам муниципальных районов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</si>
</sst>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"/>
    <numFmt numFmtId="175" formatCode="00\.00\.00"/>
    <numFmt numFmtId="176" formatCode="000\.00\.000\.0"/>
    <numFmt numFmtId="177" formatCode="00\.000\.000"/>
    <numFmt numFmtId="178" formatCode="#,##0.00;[Red]\-#,##0.00;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#,##0.0"/>
    <numFmt numFmtId="185" formatCode="#,##0.0;[Red]\-#,##0.0"/>
    <numFmt numFmtId="186" formatCode="#,##0.00&quot;р.&quot;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5" fillId="0" borderId="3">
      <alignment horizontal="left" vertical="top"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38" fillId="0" borderId="7" applyNumberFormat="0" applyFill="0" applyAlignment="0" applyProtection="0"/>
    <xf numFmtId="0" fontId="39" fillId="35" borderId="8" applyNumberFormat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7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95">
    <xf numFmtId="0" fontId="0" fillId="0" borderId="0" xfId="0" applyAlignment="1">
      <alignment/>
    </xf>
    <xf numFmtId="0" fontId="9" fillId="41" borderId="12" xfId="67" applyFont="1" applyFill="1" applyBorder="1" applyAlignment="1" applyProtection="1">
      <alignment horizontal="left" vertical="top"/>
      <protection hidden="1"/>
    </xf>
    <xf numFmtId="0" fontId="8" fillId="41" borderId="12" xfId="67" applyFont="1" applyFill="1" applyBorder="1" applyAlignment="1" applyProtection="1">
      <alignment horizontal="left" vertical="top"/>
      <protection hidden="1"/>
    </xf>
    <xf numFmtId="0" fontId="11" fillId="41" borderId="12" xfId="67" applyFont="1" applyFill="1" applyBorder="1" applyAlignment="1">
      <alignment horizontal="justify" vertical="top" wrapText="1"/>
      <protection/>
    </xf>
    <xf numFmtId="0" fontId="12" fillId="41" borderId="12" xfId="67" applyFont="1" applyFill="1" applyBorder="1" applyAlignment="1">
      <alignment horizontal="justify" vertical="top" wrapText="1"/>
      <protection/>
    </xf>
    <xf numFmtId="184" fontId="9" fillId="41" borderId="12" xfId="0" applyNumberFormat="1" applyFont="1" applyFill="1" applyBorder="1" applyAlignment="1">
      <alignment horizontal="center" vertical="top" wrapText="1"/>
    </xf>
    <xf numFmtId="184" fontId="8" fillId="41" borderId="12" xfId="0" applyNumberFormat="1" applyFont="1" applyFill="1" applyBorder="1" applyAlignment="1">
      <alignment horizontal="center" vertical="top"/>
    </xf>
    <xf numFmtId="184" fontId="9" fillId="41" borderId="12" xfId="0" applyNumberFormat="1" applyFont="1" applyFill="1" applyBorder="1" applyAlignment="1">
      <alignment horizontal="center" vertical="top"/>
    </xf>
    <xf numFmtId="2" fontId="9" fillId="41" borderId="12" xfId="67" applyNumberFormat="1" applyFont="1" applyFill="1" applyBorder="1" applyAlignment="1">
      <alignment horizontal="right" vertical="top"/>
      <protection/>
    </xf>
    <xf numFmtId="184" fontId="8" fillId="41" borderId="12" xfId="67" applyNumberFormat="1" applyFont="1" applyFill="1" applyBorder="1" applyAlignment="1" applyProtection="1">
      <alignment horizontal="center" vertical="top"/>
      <protection hidden="1"/>
    </xf>
    <xf numFmtId="184" fontId="9" fillId="41" borderId="12" xfId="67" applyNumberFormat="1" applyFont="1" applyFill="1" applyBorder="1" applyAlignment="1" applyProtection="1">
      <alignment horizontal="center" vertical="top"/>
      <protection hidden="1"/>
    </xf>
    <xf numFmtId="0" fontId="1" fillId="41" borderId="0" xfId="67" applyFill="1" applyBorder="1">
      <alignment/>
      <protection/>
    </xf>
    <xf numFmtId="0" fontId="8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9" fillId="41" borderId="13" xfId="67" applyNumberFormat="1" applyFont="1" applyFill="1" applyBorder="1" applyAlignment="1" applyProtection="1">
      <alignment wrapText="1"/>
      <protection hidden="1"/>
    </xf>
    <xf numFmtId="0" fontId="9" fillId="41" borderId="12" xfId="0" applyFont="1" applyFill="1" applyBorder="1" applyAlignment="1">
      <alignment horizontal="left" vertical="top"/>
    </xf>
    <xf numFmtId="0" fontId="9" fillId="41" borderId="12" xfId="0" applyFont="1" applyFill="1" applyBorder="1" applyAlignment="1">
      <alignment horizontal="justify" vertical="top"/>
    </xf>
    <xf numFmtId="0" fontId="8" fillId="41" borderId="12" xfId="0" applyFont="1" applyFill="1" applyBorder="1" applyAlignment="1">
      <alignment horizontal="left" vertical="top"/>
    </xf>
    <xf numFmtId="0" fontId="8" fillId="41" borderId="12" xfId="0" applyFont="1" applyFill="1" applyBorder="1" applyAlignment="1">
      <alignment horizontal="justify" vertical="top"/>
    </xf>
    <xf numFmtId="0" fontId="8" fillId="41" borderId="12" xfId="0" applyFont="1" applyFill="1" applyBorder="1" applyAlignment="1">
      <alignment horizontal="justify" vertical="top" wrapText="1"/>
    </xf>
    <xf numFmtId="0" fontId="8" fillId="41" borderId="12" xfId="0" applyNumberFormat="1" applyFont="1" applyFill="1" applyBorder="1" applyAlignment="1" applyProtection="1">
      <alignment horizontal="justify" vertical="top" wrapText="1"/>
      <protection hidden="1"/>
    </xf>
    <xf numFmtId="0" fontId="9" fillId="41" borderId="12" xfId="0" applyFont="1" applyFill="1" applyBorder="1" applyAlignment="1">
      <alignment horizontal="justify" vertical="top" wrapText="1"/>
    </xf>
    <xf numFmtId="0" fontId="8" fillId="41" borderId="12" xfId="67" applyFont="1" applyFill="1" applyBorder="1" applyAlignment="1">
      <alignment horizontal="justify" vertical="top" wrapText="1"/>
      <protection/>
    </xf>
    <xf numFmtId="0" fontId="13" fillId="41" borderId="0" xfId="67" applyFont="1" applyFill="1" applyBorder="1">
      <alignment/>
      <protection/>
    </xf>
    <xf numFmtId="0" fontId="9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1" fillId="41" borderId="0" xfId="67" applyFont="1" applyFill="1" applyBorder="1">
      <alignment/>
      <protection/>
    </xf>
    <xf numFmtId="0" fontId="8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9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8" fillId="41" borderId="0" xfId="67" applyFont="1" applyFill="1" applyAlignment="1">
      <alignment horizontal="left" vertical="top"/>
      <protection/>
    </xf>
    <xf numFmtId="0" fontId="8" fillId="41" borderId="0" xfId="67" applyFont="1" applyFill="1" applyAlignment="1">
      <alignment horizontal="justify" vertical="top"/>
      <protection/>
    </xf>
    <xf numFmtId="0" fontId="8" fillId="41" borderId="12" xfId="67" applyNumberFormat="1" applyFont="1" applyFill="1" applyBorder="1" applyAlignment="1" applyProtection="1">
      <alignment horizontal="justify" vertical="top"/>
      <protection hidden="1"/>
    </xf>
    <xf numFmtId="0" fontId="8" fillId="41" borderId="12" xfId="67" applyFont="1" applyFill="1" applyBorder="1" applyAlignment="1" applyProtection="1">
      <alignment horizontal="justify" vertical="top"/>
      <protection hidden="1"/>
    </xf>
    <xf numFmtId="0" fontId="8" fillId="41" borderId="12" xfId="67" applyFont="1" applyFill="1" applyBorder="1" applyAlignment="1">
      <alignment horizontal="left" vertical="top"/>
      <protection/>
    </xf>
    <xf numFmtId="0" fontId="8" fillId="41" borderId="12" xfId="67" applyFont="1" applyFill="1" applyBorder="1" applyAlignment="1">
      <alignment horizontal="justify" vertical="top"/>
      <protection/>
    </xf>
    <xf numFmtId="0" fontId="9" fillId="41" borderId="0" xfId="67" applyFont="1" applyFill="1" applyBorder="1">
      <alignment/>
      <protection/>
    </xf>
    <xf numFmtId="0" fontId="8" fillId="41" borderId="0" xfId="67" applyFont="1" applyFill="1" applyBorder="1">
      <alignment/>
      <protection/>
    </xf>
    <xf numFmtId="0" fontId="8" fillId="41" borderId="12" xfId="67" applyNumberFormat="1" applyFont="1" applyFill="1" applyBorder="1" applyAlignment="1" applyProtection="1">
      <alignment vertical="top" wrapText="1"/>
      <protection hidden="1"/>
    </xf>
    <xf numFmtId="2" fontId="8" fillId="41" borderId="12" xfId="67" applyNumberFormat="1" applyFont="1" applyFill="1" applyBorder="1" applyAlignment="1">
      <alignment horizontal="right" vertical="top"/>
      <protection/>
    </xf>
    <xf numFmtId="4" fontId="9" fillId="41" borderId="12" xfId="67" applyNumberFormat="1" applyFont="1" applyFill="1" applyBorder="1" applyAlignment="1">
      <alignment horizontal="right" vertical="top"/>
      <protection/>
    </xf>
    <xf numFmtId="4" fontId="8" fillId="41" borderId="12" xfId="67" applyNumberFormat="1" applyFont="1" applyFill="1" applyBorder="1" applyAlignment="1">
      <alignment horizontal="right" vertical="top"/>
      <protection/>
    </xf>
    <xf numFmtId="0" fontId="9" fillId="42" borderId="12" xfId="67" applyFont="1" applyFill="1" applyBorder="1" applyAlignment="1" applyProtection="1">
      <alignment horizontal="left" vertical="top"/>
      <protection hidden="1"/>
    </xf>
    <xf numFmtId="0" fontId="9" fillId="42" borderId="12" xfId="67" applyNumberFormat="1" applyFont="1" applyFill="1" applyBorder="1" applyAlignment="1" applyProtection="1">
      <alignment horizontal="justify" vertical="top" wrapText="1"/>
      <protection hidden="1"/>
    </xf>
    <xf numFmtId="0" fontId="8" fillId="41" borderId="0" xfId="67" applyFont="1" applyFill="1" applyBorder="1" applyAlignment="1">
      <alignment vertical="top"/>
      <protection/>
    </xf>
    <xf numFmtId="4" fontId="9" fillId="41" borderId="12" xfId="67" applyNumberFormat="1" applyFont="1" applyFill="1" applyBorder="1" applyAlignment="1">
      <alignment vertical="top"/>
      <protection/>
    </xf>
    <xf numFmtId="2" fontId="9" fillId="41" borderId="12" xfId="67" applyNumberFormat="1" applyFont="1" applyFill="1" applyBorder="1" applyAlignment="1">
      <alignment vertical="top"/>
      <protection/>
    </xf>
    <xf numFmtId="4" fontId="8" fillId="41" borderId="12" xfId="67" applyNumberFormat="1" applyFont="1" applyFill="1" applyBorder="1" applyAlignment="1">
      <alignment vertical="top"/>
      <protection/>
    </xf>
    <xf numFmtId="2" fontId="8" fillId="41" borderId="12" xfId="67" applyNumberFormat="1" applyFont="1" applyFill="1" applyBorder="1" applyAlignment="1">
      <alignment vertical="top"/>
      <protection/>
    </xf>
    <xf numFmtId="4" fontId="9" fillId="41" borderId="12" xfId="67" applyNumberFormat="1" applyFont="1" applyFill="1" applyBorder="1" applyAlignment="1" applyProtection="1">
      <alignment horizontal="right" vertical="top"/>
      <protection hidden="1"/>
    </xf>
    <xf numFmtId="184" fontId="9" fillId="42" borderId="12" xfId="67" applyNumberFormat="1" applyFont="1" applyFill="1" applyBorder="1" applyAlignment="1" applyProtection="1">
      <alignment horizontal="center" vertical="top"/>
      <protection hidden="1"/>
    </xf>
    <xf numFmtId="4" fontId="9" fillId="42" borderId="12" xfId="67" applyNumberFormat="1" applyFont="1" applyFill="1" applyBorder="1" applyAlignment="1">
      <alignment horizontal="right" vertical="top"/>
      <protection/>
    </xf>
    <xf numFmtId="2" fontId="9" fillId="42" borderId="12" xfId="67" applyNumberFormat="1" applyFont="1" applyFill="1" applyBorder="1" applyAlignment="1">
      <alignment horizontal="right" vertical="top"/>
      <protection/>
    </xf>
    <xf numFmtId="4" fontId="9" fillId="42" borderId="12" xfId="67" applyNumberFormat="1" applyFont="1" applyFill="1" applyBorder="1" applyAlignment="1">
      <alignment vertical="top"/>
      <protection/>
    </xf>
    <xf numFmtId="2" fontId="9" fillId="42" borderId="12" xfId="67" applyNumberFormat="1" applyFont="1" applyFill="1" applyBorder="1" applyAlignment="1">
      <alignment vertical="top"/>
      <protection/>
    </xf>
    <xf numFmtId="184" fontId="9" fillId="41" borderId="12" xfId="67" applyNumberFormat="1" applyFont="1" applyFill="1" applyBorder="1" applyAlignment="1" applyProtection="1">
      <alignment horizontal="center" vertical="top" wrapText="1"/>
      <protection hidden="1"/>
    </xf>
    <xf numFmtId="4" fontId="9" fillId="41" borderId="12" xfId="67" applyNumberFormat="1" applyFont="1" applyFill="1" applyBorder="1" applyAlignment="1" applyProtection="1">
      <alignment horizontal="right" vertical="top" wrapText="1"/>
      <protection hidden="1"/>
    </xf>
    <xf numFmtId="2" fontId="9" fillId="41" borderId="12" xfId="67" applyNumberFormat="1" applyFont="1" applyFill="1" applyBorder="1" applyAlignment="1" applyProtection="1">
      <alignment horizontal="right" vertical="top" wrapText="1"/>
      <protection hidden="1"/>
    </xf>
    <xf numFmtId="184" fontId="8" fillId="41" borderId="12" xfId="67" applyNumberFormat="1" applyFont="1" applyFill="1" applyBorder="1" applyAlignment="1" applyProtection="1">
      <alignment horizontal="center" vertical="top" wrapText="1"/>
      <protection hidden="1"/>
    </xf>
    <xf numFmtId="4" fontId="8" fillId="41" borderId="12" xfId="67" applyNumberFormat="1" applyFont="1" applyFill="1" applyBorder="1" applyAlignment="1" applyProtection="1">
      <alignment horizontal="right" vertical="top" wrapText="1"/>
      <protection hidden="1"/>
    </xf>
    <xf numFmtId="2" fontId="8" fillId="41" borderId="12" xfId="67" applyNumberFormat="1" applyFont="1" applyFill="1" applyBorder="1" applyAlignment="1" applyProtection="1">
      <alignment horizontal="right" vertical="top" wrapText="1"/>
      <protection hidden="1"/>
    </xf>
    <xf numFmtId="4" fontId="8" fillId="41" borderId="12" xfId="67" applyNumberFormat="1" applyFont="1" applyFill="1" applyBorder="1" applyAlignment="1" applyProtection="1">
      <alignment horizontal="right" vertical="top"/>
      <protection hidden="1"/>
    </xf>
    <xf numFmtId="2" fontId="8" fillId="41" borderId="12" xfId="67" applyNumberFormat="1" applyFont="1" applyFill="1" applyBorder="1" applyAlignment="1" applyProtection="1">
      <alignment horizontal="right" vertical="top"/>
      <protection hidden="1"/>
    </xf>
    <xf numFmtId="184" fontId="8" fillId="41" borderId="12" xfId="67" applyNumberFormat="1" applyFont="1" applyFill="1" applyBorder="1" applyAlignment="1">
      <alignment horizontal="center" vertical="top"/>
      <protection/>
    </xf>
    <xf numFmtId="184" fontId="9" fillId="41" borderId="0" xfId="67" applyNumberFormat="1" applyFont="1" applyFill="1" applyBorder="1" applyAlignment="1" applyProtection="1">
      <alignment horizontal="center" vertical="top" wrapText="1"/>
      <protection hidden="1"/>
    </xf>
    <xf numFmtId="4" fontId="9" fillId="41" borderId="0" xfId="67" applyNumberFormat="1" applyFont="1" applyFill="1" applyBorder="1" applyAlignment="1" applyProtection="1">
      <alignment horizontal="right" wrapText="1"/>
      <protection hidden="1"/>
    </xf>
    <xf numFmtId="2" fontId="9" fillId="41" borderId="0" xfId="67" applyNumberFormat="1" applyFont="1" applyFill="1" applyBorder="1" applyAlignment="1" applyProtection="1">
      <alignment horizontal="right" wrapText="1"/>
      <protection hidden="1"/>
    </xf>
    <xf numFmtId="4" fontId="9" fillId="41" borderId="12" xfId="67" applyNumberFormat="1" applyFont="1" applyFill="1" applyBorder="1" applyAlignment="1">
      <alignment horizontal="right" vertical="top" wrapText="1"/>
      <protection/>
    </xf>
    <xf numFmtId="2" fontId="9" fillId="41" borderId="12" xfId="67" applyNumberFormat="1" applyFont="1" applyFill="1" applyBorder="1" applyAlignment="1">
      <alignment horizontal="right" vertical="top" wrapText="1"/>
      <protection/>
    </xf>
    <xf numFmtId="184" fontId="8" fillId="41" borderId="0" xfId="67" applyNumberFormat="1" applyFont="1" applyFill="1" applyAlignment="1">
      <alignment horizontal="center" vertical="top"/>
      <protection/>
    </xf>
    <xf numFmtId="4" fontId="8" fillId="41" borderId="0" xfId="67" applyNumberFormat="1" applyFont="1" applyFill="1" applyAlignment="1">
      <alignment horizontal="right" vertical="top"/>
      <protection/>
    </xf>
    <xf numFmtId="2" fontId="8" fillId="41" borderId="0" xfId="67" applyNumberFormat="1" applyFont="1" applyFill="1" applyAlignment="1">
      <alignment horizontal="right" vertical="top"/>
      <protection/>
    </xf>
    <xf numFmtId="2" fontId="1" fillId="41" borderId="0" xfId="67" applyNumberFormat="1" applyFill="1" applyBorder="1" applyAlignment="1">
      <alignment vertical="top"/>
      <protection/>
    </xf>
    <xf numFmtId="184" fontId="9" fillId="41" borderId="0" xfId="67" applyNumberFormat="1" applyFont="1" applyFill="1" applyBorder="1" applyAlignment="1" applyProtection="1">
      <alignment horizontal="center" wrapText="1"/>
      <protection hidden="1"/>
    </xf>
    <xf numFmtId="4" fontId="1" fillId="41" borderId="0" xfId="67" applyNumberFormat="1" applyFill="1" applyBorder="1" applyAlignment="1">
      <alignment vertical="top"/>
      <protection/>
    </xf>
    <xf numFmtId="4" fontId="9" fillId="41" borderId="12" xfId="67" applyNumberFormat="1" applyFont="1" applyFill="1" applyBorder="1" applyAlignment="1">
      <alignment horizontal="center" vertical="top" wrapText="1"/>
      <protection/>
    </xf>
    <xf numFmtId="2" fontId="9" fillId="41" borderId="12" xfId="67" applyNumberFormat="1" applyFont="1" applyFill="1" applyBorder="1" applyAlignment="1">
      <alignment vertical="top" wrapText="1"/>
      <protection/>
    </xf>
    <xf numFmtId="184" fontId="9" fillId="41" borderId="0" xfId="67" applyNumberFormat="1" applyFont="1" applyFill="1" applyAlignment="1">
      <alignment horizontal="center" vertical="top"/>
      <protection/>
    </xf>
    <xf numFmtId="184" fontId="9" fillId="42" borderId="12" xfId="67" applyNumberFormat="1" applyFont="1" applyFill="1" applyBorder="1" applyAlignment="1">
      <alignment horizontal="right" vertical="top"/>
      <protection/>
    </xf>
    <xf numFmtId="184" fontId="9" fillId="42" borderId="12" xfId="67" applyNumberFormat="1" applyFont="1" applyFill="1" applyBorder="1" applyAlignment="1">
      <alignment vertical="top"/>
      <protection/>
    </xf>
    <xf numFmtId="184" fontId="9" fillId="43" borderId="12" xfId="67" applyNumberFormat="1" applyFont="1" applyFill="1" applyBorder="1" applyAlignment="1" applyProtection="1">
      <alignment horizontal="center" vertical="top"/>
      <protection hidden="1"/>
    </xf>
    <xf numFmtId="184" fontId="9" fillId="43" borderId="12" xfId="67" applyNumberFormat="1" applyFont="1" applyFill="1" applyBorder="1" applyAlignment="1">
      <alignment horizontal="right" vertical="top"/>
      <protection/>
    </xf>
    <xf numFmtId="2" fontId="9" fillId="43" borderId="12" xfId="67" applyNumberFormat="1" applyFont="1" applyFill="1" applyBorder="1" applyAlignment="1">
      <alignment horizontal="right" vertical="top"/>
      <protection/>
    </xf>
    <xf numFmtId="184" fontId="9" fillId="43" borderId="12" xfId="67" applyNumberFormat="1" applyFont="1" applyFill="1" applyBorder="1" applyAlignment="1">
      <alignment vertical="top"/>
      <protection/>
    </xf>
    <xf numFmtId="2" fontId="9" fillId="43" borderId="12" xfId="67" applyNumberFormat="1" applyFont="1" applyFill="1" applyBorder="1" applyAlignment="1">
      <alignment vertical="top"/>
      <protection/>
    </xf>
    <xf numFmtId="0" fontId="9" fillId="43" borderId="12" xfId="67" applyFont="1" applyFill="1" applyBorder="1" applyAlignment="1" applyProtection="1">
      <alignment horizontal="left" vertical="top"/>
      <protection hidden="1"/>
    </xf>
    <xf numFmtId="0" fontId="9" fillId="43" borderId="12" xfId="67" applyNumberFormat="1" applyFont="1" applyFill="1" applyBorder="1" applyAlignment="1" applyProtection="1">
      <alignment horizontal="justify" vertical="top" wrapText="1"/>
      <protection hidden="1"/>
    </xf>
    <xf numFmtId="0" fontId="10" fillId="41" borderId="14" xfId="0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 wrapText="1"/>
    </xf>
    <xf numFmtId="0" fontId="10" fillId="41" borderId="15" xfId="0" applyFont="1" applyFill="1" applyBorder="1" applyAlignment="1">
      <alignment horizontal="center" vertical="top" wrapText="1"/>
    </xf>
    <xf numFmtId="0" fontId="10" fillId="41" borderId="16" xfId="0" applyFont="1" applyFill="1" applyBorder="1" applyAlignment="1">
      <alignment horizontal="center" vertical="top" wrapText="1"/>
    </xf>
    <xf numFmtId="0" fontId="10" fillId="41" borderId="0" xfId="67" applyNumberFormat="1" applyFont="1" applyFill="1" applyBorder="1" applyAlignment="1" applyProtection="1">
      <alignment horizontal="center" vertical="center" wrapText="1"/>
      <protection hidden="1"/>
    </xf>
    <xf numFmtId="0" fontId="10" fillId="41" borderId="12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7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8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9" xfId="67" applyNumberFormat="1" applyFont="1" applyFill="1" applyBorder="1" applyAlignment="1" applyProtection="1">
      <alignment horizontal="center" vertical="top" wrapText="1"/>
      <protection hidden="1"/>
    </xf>
    <xf numFmtId="0" fontId="8" fillId="44" borderId="12" xfId="66" applyNumberFormat="1" applyFont="1" applyFill="1" applyBorder="1" applyAlignment="1" applyProtection="1">
      <alignment horizontal="justify" vertical="top" wrapText="1"/>
      <protection hidden="1"/>
    </xf>
    <xf numFmtId="0" fontId="8" fillId="44" borderId="12" xfId="67" applyFont="1" applyFill="1" applyBorder="1" applyAlignment="1" applyProtection="1">
      <alignment horizontal="left" vertical="top"/>
      <protection hidden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tmp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ойства элементов измерения" xfId="79"/>
    <cellStyle name="Свойства элементов измерения [печать]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Элементы осей" xfId="86"/>
    <cellStyle name="Элементы осей [печать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B99" sqref="B99"/>
    </sheetView>
  </sheetViews>
  <sheetFormatPr defaultColWidth="9.00390625" defaultRowHeight="12.75"/>
  <cols>
    <col min="1" max="1" width="27.125" style="27" customWidth="1"/>
    <col min="2" max="2" width="50.875" style="28" customWidth="1"/>
    <col min="3" max="3" width="13.00390625" style="66" customWidth="1"/>
    <col min="4" max="4" width="11.875" style="67" customWidth="1"/>
    <col min="5" max="5" width="13.625" style="68" customWidth="1"/>
    <col min="6" max="6" width="11.25390625" style="68" customWidth="1"/>
    <col min="7" max="7" width="13.25390625" style="74" customWidth="1"/>
    <col min="8" max="8" width="13.25390625" style="71" customWidth="1"/>
    <col min="9" max="9" width="10.00390625" style="69" customWidth="1"/>
    <col min="10" max="10" width="9.125" style="69" customWidth="1"/>
    <col min="11" max="11" width="15.375" style="69" customWidth="1"/>
    <col min="12" max="16384" width="9.125" style="11" customWidth="1"/>
  </cols>
  <sheetData>
    <row r="1" spans="1:10" ht="41.25" customHeight="1">
      <c r="A1" s="88" t="s">
        <v>209</v>
      </c>
      <c r="B1" s="88"/>
      <c r="C1" s="88"/>
      <c r="D1" s="88"/>
      <c r="E1" s="88"/>
      <c r="F1" s="88"/>
      <c r="G1" s="88"/>
      <c r="H1" s="88"/>
      <c r="I1" s="88"/>
      <c r="J1" s="88"/>
    </row>
    <row r="2" spans="1:7" ht="47.25" customHeight="1" hidden="1" thickBot="1">
      <c r="A2" s="13"/>
      <c r="B2" s="13"/>
      <c r="C2" s="61"/>
      <c r="D2" s="62"/>
      <c r="E2" s="63"/>
      <c r="F2" s="63"/>
      <c r="G2" s="70"/>
    </row>
    <row r="3" spans="1:11" ht="47.25" customHeight="1">
      <c r="A3" s="84" t="s">
        <v>0</v>
      </c>
      <c r="B3" s="86" t="s">
        <v>1</v>
      </c>
      <c r="C3" s="89" t="s">
        <v>65</v>
      </c>
      <c r="D3" s="89"/>
      <c r="E3" s="89"/>
      <c r="F3" s="89"/>
      <c r="G3" s="90" t="s">
        <v>204</v>
      </c>
      <c r="H3" s="91"/>
      <c r="I3" s="91"/>
      <c r="J3" s="91"/>
      <c r="K3" s="92"/>
    </row>
    <row r="4" spans="1:11" ht="87" customHeight="1">
      <c r="A4" s="85"/>
      <c r="B4" s="87"/>
      <c r="C4" s="5" t="s">
        <v>2</v>
      </c>
      <c r="D4" s="64" t="s">
        <v>3</v>
      </c>
      <c r="E4" s="65" t="s">
        <v>49</v>
      </c>
      <c r="F4" s="65" t="s">
        <v>50</v>
      </c>
      <c r="G4" s="5" t="s">
        <v>2</v>
      </c>
      <c r="H4" s="72" t="s">
        <v>3</v>
      </c>
      <c r="I4" s="73" t="s">
        <v>49</v>
      </c>
      <c r="J4" s="73" t="s">
        <v>50</v>
      </c>
      <c r="K4" s="73" t="s">
        <v>68</v>
      </c>
    </row>
    <row r="5" spans="1:11" ht="15.75" customHeight="1">
      <c r="A5" s="14" t="s">
        <v>71</v>
      </c>
      <c r="B5" s="15" t="s">
        <v>4</v>
      </c>
      <c r="C5" s="5">
        <f>SUM(C6:C9)</f>
        <v>61307.4</v>
      </c>
      <c r="D5" s="37">
        <f>SUM(D6:D9)</f>
        <v>44344.79</v>
      </c>
      <c r="E5" s="8">
        <f aca="true" t="shared" si="0" ref="E5:E13">SUM(D5/C5)*100</f>
        <v>72.33187184581307</v>
      </c>
      <c r="F5" s="8">
        <f>SUM(75-E5)</f>
        <v>2.668128154186931</v>
      </c>
      <c r="G5" s="5">
        <f>SUM(G6:G9)</f>
        <v>68554</v>
      </c>
      <c r="H5" s="42">
        <f>SUM(H6:H9)</f>
        <v>50037.34</v>
      </c>
      <c r="I5" s="43">
        <f aca="true" t="shared" si="1" ref="I5:I13">SUM(H5/G5)*100</f>
        <v>72.98967237506199</v>
      </c>
      <c r="J5" s="43">
        <f>SUM(75-I5)</f>
        <v>2.0103276249380144</v>
      </c>
      <c r="K5" s="43">
        <f>SUM(H5/D5*100-100)</f>
        <v>12.837020989387923</v>
      </c>
    </row>
    <row r="6" spans="1:11" ht="75" customHeight="1">
      <c r="A6" s="16" t="s">
        <v>72</v>
      </c>
      <c r="B6" s="17" t="s">
        <v>5</v>
      </c>
      <c r="C6" s="6">
        <v>60911.4</v>
      </c>
      <c r="D6" s="38">
        <v>44157.59</v>
      </c>
      <c r="E6" s="36">
        <f t="shared" si="0"/>
        <v>72.49478751104061</v>
      </c>
      <c r="F6" s="36">
        <f aca="true" t="shared" si="2" ref="F6:F13">SUM(75-E6)</f>
        <v>2.505212488959387</v>
      </c>
      <c r="G6" s="6">
        <v>68095</v>
      </c>
      <c r="H6" s="44">
        <v>49671.95</v>
      </c>
      <c r="I6" s="45">
        <f t="shared" si="1"/>
        <v>72.94507673103752</v>
      </c>
      <c r="J6" s="45">
        <f aca="true" t="shared" si="3" ref="J6:J13">SUM(75-I6)</f>
        <v>2.054923268962483</v>
      </c>
      <c r="K6" s="45">
        <f>SUM(H6/D6*100-100)</f>
        <v>12.487909779496562</v>
      </c>
    </row>
    <row r="7" spans="1:11" ht="105.75" customHeight="1">
      <c r="A7" s="16" t="s">
        <v>73</v>
      </c>
      <c r="B7" s="18" t="s">
        <v>6</v>
      </c>
      <c r="C7" s="6">
        <v>51</v>
      </c>
      <c r="D7" s="38">
        <v>30.93</v>
      </c>
      <c r="E7" s="36">
        <f t="shared" si="0"/>
        <v>60.647058823529406</v>
      </c>
      <c r="F7" s="36">
        <f t="shared" si="2"/>
        <v>14.352941176470594</v>
      </c>
      <c r="G7" s="6">
        <v>260</v>
      </c>
      <c r="H7" s="44">
        <v>240.96</v>
      </c>
      <c r="I7" s="45">
        <f t="shared" si="1"/>
        <v>92.67692307692307</v>
      </c>
      <c r="J7" s="45">
        <f t="shared" si="3"/>
        <v>-17.676923076923075</v>
      </c>
      <c r="K7" s="45">
        <f aca="true" t="shared" si="4" ref="K7:K18">SUM(H7/D7*100-100)</f>
        <v>679.0494665373425</v>
      </c>
    </row>
    <row r="8" spans="1:11" ht="46.5" customHeight="1">
      <c r="A8" s="16" t="s">
        <v>74</v>
      </c>
      <c r="B8" s="19" t="s">
        <v>7</v>
      </c>
      <c r="C8" s="6">
        <v>190</v>
      </c>
      <c r="D8" s="38">
        <v>99.05</v>
      </c>
      <c r="E8" s="36">
        <f t="shared" si="0"/>
        <v>52.13157894736842</v>
      </c>
      <c r="F8" s="36">
        <f t="shared" si="2"/>
        <v>22.868421052631582</v>
      </c>
      <c r="G8" s="6">
        <v>100</v>
      </c>
      <c r="H8" s="44">
        <v>77.33</v>
      </c>
      <c r="I8" s="45">
        <f t="shared" si="1"/>
        <v>77.33</v>
      </c>
      <c r="J8" s="45">
        <f t="shared" si="3"/>
        <v>-2.3299999999999983</v>
      </c>
      <c r="K8" s="45">
        <f t="shared" si="4"/>
        <v>-21.928319030792537</v>
      </c>
    </row>
    <row r="9" spans="1:11" ht="90.75" customHeight="1">
      <c r="A9" s="16" t="s">
        <v>75</v>
      </c>
      <c r="B9" s="19" t="s">
        <v>8</v>
      </c>
      <c r="C9" s="6">
        <v>155</v>
      </c>
      <c r="D9" s="38">
        <v>57.22</v>
      </c>
      <c r="E9" s="36">
        <f t="shared" si="0"/>
        <v>36.91612903225806</v>
      </c>
      <c r="F9" s="36">
        <f t="shared" si="2"/>
        <v>38.08387096774194</v>
      </c>
      <c r="G9" s="6">
        <v>99</v>
      </c>
      <c r="H9" s="44">
        <v>47.1</v>
      </c>
      <c r="I9" s="45">
        <f t="shared" si="1"/>
        <v>47.57575757575758</v>
      </c>
      <c r="J9" s="45">
        <f t="shared" si="3"/>
        <v>27.424242424242422</v>
      </c>
      <c r="K9" s="45">
        <f t="shared" si="4"/>
        <v>-17.686123732960496</v>
      </c>
    </row>
    <row r="10" spans="1:11" ht="33" customHeight="1">
      <c r="A10" s="14" t="s">
        <v>76</v>
      </c>
      <c r="B10" s="20" t="s">
        <v>42</v>
      </c>
      <c r="C10" s="7">
        <f>SUM(C11:C14)</f>
        <v>9201</v>
      </c>
      <c r="D10" s="37">
        <f>SUM(D11:D14)</f>
        <v>7001.55</v>
      </c>
      <c r="E10" s="8">
        <f t="shared" si="0"/>
        <v>76.0955330942289</v>
      </c>
      <c r="F10" s="8">
        <f t="shared" si="2"/>
        <v>-1.095533094228898</v>
      </c>
      <c r="G10" s="7">
        <f>SUM(G11:G14)</f>
        <v>10196</v>
      </c>
      <c r="H10" s="37">
        <f>SUM(H11:H14)</f>
        <v>8017.5</v>
      </c>
      <c r="I10" s="43">
        <f t="shared" si="1"/>
        <v>78.63377795213809</v>
      </c>
      <c r="J10" s="43">
        <f t="shared" si="3"/>
        <v>-3.6337779521380895</v>
      </c>
      <c r="K10" s="43">
        <f t="shared" si="4"/>
        <v>14.510358420635441</v>
      </c>
    </row>
    <row r="11" spans="1:11" ht="78.75" customHeight="1">
      <c r="A11" s="16" t="s">
        <v>77</v>
      </c>
      <c r="B11" s="21" t="s">
        <v>9</v>
      </c>
      <c r="C11" s="6">
        <v>3625</v>
      </c>
      <c r="D11" s="38">
        <v>3049.04</v>
      </c>
      <c r="E11" s="36">
        <f t="shared" si="0"/>
        <v>84.11144827586206</v>
      </c>
      <c r="F11" s="36">
        <f t="shared" si="2"/>
        <v>-9.11144827586206</v>
      </c>
      <c r="G11" s="6">
        <v>4053</v>
      </c>
      <c r="H11" s="44">
        <v>3629.37</v>
      </c>
      <c r="I11" s="45">
        <f t="shared" si="1"/>
        <v>89.5477424130274</v>
      </c>
      <c r="J11" s="45">
        <f t="shared" si="3"/>
        <v>-14.547742413027393</v>
      </c>
      <c r="K11" s="45">
        <f t="shared" si="4"/>
        <v>19.033203893684572</v>
      </c>
    </row>
    <row r="12" spans="1:11" ht="90" customHeight="1">
      <c r="A12" s="2" t="s">
        <v>78</v>
      </c>
      <c r="B12" s="18" t="s">
        <v>10</v>
      </c>
      <c r="C12" s="9">
        <v>54</v>
      </c>
      <c r="D12" s="38">
        <v>27.65</v>
      </c>
      <c r="E12" s="36">
        <f t="shared" si="0"/>
        <v>51.203703703703695</v>
      </c>
      <c r="F12" s="36">
        <f t="shared" si="2"/>
        <v>23.796296296296305</v>
      </c>
      <c r="G12" s="9">
        <v>43</v>
      </c>
      <c r="H12" s="44">
        <v>27.59</v>
      </c>
      <c r="I12" s="45">
        <f t="shared" si="1"/>
        <v>64.16279069767442</v>
      </c>
      <c r="J12" s="45">
        <f t="shared" si="3"/>
        <v>10.837209302325576</v>
      </c>
      <c r="K12" s="45">
        <f t="shared" si="4"/>
        <v>-0.21699819168172496</v>
      </c>
    </row>
    <row r="13" spans="1:11" ht="76.5" customHeight="1">
      <c r="A13" s="2" t="s">
        <v>79</v>
      </c>
      <c r="B13" s="12" t="s">
        <v>11</v>
      </c>
      <c r="C13" s="9">
        <v>5522</v>
      </c>
      <c r="D13" s="38">
        <v>4607.83</v>
      </c>
      <c r="E13" s="36">
        <f t="shared" si="0"/>
        <v>83.44494748279608</v>
      </c>
      <c r="F13" s="36">
        <f t="shared" si="2"/>
        <v>-8.444947482796081</v>
      </c>
      <c r="G13" s="9">
        <v>6100</v>
      </c>
      <c r="H13" s="44">
        <v>4974.38</v>
      </c>
      <c r="I13" s="45">
        <f t="shared" si="1"/>
        <v>81.5472131147541</v>
      </c>
      <c r="J13" s="45">
        <f t="shared" si="3"/>
        <v>-6.547213114754101</v>
      </c>
      <c r="K13" s="45">
        <f t="shared" si="4"/>
        <v>7.954937573651804</v>
      </c>
    </row>
    <row r="14" spans="1:11" ht="76.5" customHeight="1">
      <c r="A14" s="2" t="s">
        <v>80</v>
      </c>
      <c r="B14" s="12" t="s">
        <v>12</v>
      </c>
      <c r="C14" s="9">
        <v>0</v>
      </c>
      <c r="D14" s="38">
        <v>-682.97</v>
      </c>
      <c r="E14" s="36"/>
      <c r="F14" s="36"/>
      <c r="G14" s="9">
        <v>0</v>
      </c>
      <c r="H14" s="44">
        <v>-613.84</v>
      </c>
      <c r="I14" s="45"/>
      <c r="J14" s="45"/>
      <c r="K14" s="45">
        <f t="shared" si="4"/>
        <v>-10.121967289924882</v>
      </c>
    </row>
    <row r="15" spans="1:11" s="22" customFormat="1" ht="34.5" customHeight="1">
      <c r="A15" s="1" t="s">
        <v>81</v>
      </c>
      <c r="B15" s="3" t="s">
        <v>55</v>
      </c>
      <c r="C15" s="10">
        <f>SUM(C16:C20)</f>
        <v>7650</v>
      </c>
      <c r="D15" s="37">
        <f>SUM(D16:D20)</f>
        <v>6155.76</v>
      </c>
      <c r="E15" s="8">
        <f>SUM(D15/C15)*100</f>
        <v>80.46745098039216</v>
      </c>
      <c r="F15" s="8">
        <f>SUM(75-E15)</f>
        <v>-5.467450980392158</v>
      </c>
      <c r="G15" s="10">
        <f>SUM(G16:G20)</f>
        <v>7929.8</v>
      </c>
      <c r="H15" s="42">
        <f>SUM(H16:H20)</f>
        <v>5744.6900000000005</v>
      </c>
      <c r="I15" s="43">
        <f>SUM(H15/G15)*100</f>
        <v>72.44432394259628</v>
      </c>
      <c r="J15" s="43">
        <f>SUM(75-I15)</f>
        <v>2.5556760574037156</v>
      </c>
      <c r="K15" s="43">
        <f t="shared" si="4"/>
        <v>-6.677810700872016</v>
      </c>
    </row>
    <row r="16" spans="1:11" ht="46.5" customHeight="1">
      <c r="A16" s="2" t="s">
        <v>82</v>
      </c>
      <c r="B16" s="4" t="s">
        <v>56</v>
      </c>
      <c r="C16" s="9">
        <v>4891.7</v>
      </c>
      <c r="D16" s="38">
        <v>3890.93</v>
      </c>
      <c r="E16" s="36">
        <f>SUM(D16/C16)*100</f>
        <v>79.54146820123883</v>
      </c>
      <c r="F16" s="36">
        <f>SUM(75-E16)</f>
        <v>-4.541468201238828</v>
      </c>
      <c r="G16" s="9">
        <v>5255.7</v>
      </c>
      <c r="H16" s="44">
        <v>4105.01</v>
      </c>
      <c r="I16" s="45">
        <f>SUM(H16/G16)*100</f>
        <v>78.10586601213922</v>
      </c>
      <c r="J16" s="45">
        <f>SUM(75-I16)</f>
        <v>-3.1058660121392165</v>
      </c>
      <c r="K16" s="45">
        <f t="shared" si="4"/>
        <v>5.502026507801489</v>
      </c>
    </row>
    <row r="17" spans="1:11" ht="66" customHeight="1">
      <c r="A17" s="2" t="s">
        <v>83</v>
      </c>
      <c r="B17" s="4" t="s">
        <v>84</v>
      </c>
      <c r="C17" s="9">
        <v>0.3</v>
      </c>
      <c r="D17" s="38">
        <v>0.35</v>
      </c>
      <c r="E17" s="36">
        <f>SUM(D17/C17)*100</f>
        <v>116.66666666666667</v>
      </c>
      <c r="F17" s="36">
        <f>SUM(75-E17)</f>
        <v>-41.66666666666667</v>
      </c>
      <c r="G17" s="9">
        <v>0.3</v>
      </c>
      <c r="H17" s="44">
        <v>0.33</v>
      </c>
      <c r="I17" s="45">
        <f>SUM(H17/G17)*100</f>
        <v>110.00000000000001</v>
      </c>
      <c r="J17" s="45">
        <f>SUM(75-I17)</f>
        <v>-35.000000000000014</v>
      </c>
      <c r="K17" s="45">
        <f t="shared" si="4"/>
        <v>-5.714285714285708</v>
      </c>
    </row>
    <row r="18" spans="1:11" ht="48.75" customHeight="1">
      <c r="A18" s="2" t="s">
        <v>85</v>
      </c>
      <c r="B18" s="4" t="s">
        <v>57</v>
      </c>
      <c r="C18" s="9">
        <v>2757.6</v>
      </c>
      <c r="D18" s="38">
        <v>2264.05</v>
      </c>
      <c r="E18" s="36">
        <f>SUM(D18/C18)*100</f>
        <v>82.10219031041485</v>
      </c>
      <c r="F18" s="36">
        <f>SUM(75-E18)</f>
        <v>-7.102190310414855</v>
      </c>
      <c r="G18" s="9">
        <v>2673.8</v>
      </c>
      <c r="H18" s="44">
        <v>1639.35</v>
      </c>
      <c r="I18" s="45">
        <f>SUM(H18/G18)*100</f>
        <v>61.311616426060276</v>
      </c>
      <c r="J18" s="45">
        <f>SUM(75-I18)</f>
        <v>13.688383573939724</v>
      </c>
      <c r="K18" s="45">
        <f t="shared" si="4"/>
        <v>-27.59214681654558</v>
      </c>
    </row>
    <row r="19" spans="1:11" ht="78.75" customHeight="1">
      <c r="A19" s="2" t="s">
        <v>86</v>
      </c>
      <c r="B19" s="4" t="s">
        <v>87</v>
      </c>
      <c r="C19" s="9">
        <v>0.4</v>
      </c>
      <c r="D19" s="38">
        <v>0.43</v>
      </c>
      <c r="E19" s="36">
        <f>SUM(D19/C19)*100</f>
        <v>107.5</v>
      </c>
      <c r="F19" s="36">
        <f>SUM(75-E19)</f>
        <v>-32.5</v>
      </c>
      <c r="G19" s="9">
        <v>0</v>
      </c>
      <c r="H19" s="44">
        <v>0</v>
      </c>
      <c r="I19" s="45"/>
      <c r="J19" s="45"/>
      <c r="K19" s="45"/>
    </row>
    <row r="20" spans="1:11" ht="33.75" customHeight="1" hidden="1">
      <c r="A20" s="2" t="s">
        <v>88</v>
      </c>
      <c r="B20" s="4" t="s">
        <v>58</v>
      </c>
      <c r="C20" s="9">
        <v>0</v>
      </c>
      <c r="D20" s="38">
        <v>0</v>
      </c>
      <c r="E20" s="36"/>
      <c r="F20" s="36">
        <f>SUM(50-E20)</f>
        <v>50</v>
      </c>
      <c r="G20" s="9">
        <v>0</v>
      </c>
      <c r="H20" s="44">
        <v>0</v>
      </c>
      <c r="I20" s="45"/>
      <c r="J20" s="45"/>
      <c r="K20" s="45"/>
    </row>
    <row r="21" spans="1:11" ht="35.25" customHeight="1">
      <c r="A21" s="1" t="s">
        <v>89</v>
      </c>
      <c r="B21" s="23" t="s">
        <v>13</v>
      </c>
      <c r="C21" s="10">
        <f>SUM(C22:C23)</f>
        <v>8600</v>
      </c>
      <c r="D21" s="37">
        <f>SUM(D22:D23)</f>
        <v>6086.849999999999</v>
      </c>
      <c r="E21" s="8">
        <f aca="true" t="shared" si="5" ref="E21:E29">SUM(D21/C21)*100</f>
        <v>70.77732558139535</v>
      </c>
      <c r="F21" s="8">
        <f aca="true" t="shared" si="6" ref="F21:F33">SUM(75-E21)</f>
        <v>4.2226744186046545</v>
      </c>
      <c r="G21" s="10">
        <f>SUM(G22:G23)</f>
        <v>7500</v>
      </c>
      <c r="H21" s="42">
        <f>SUM(H22:H23)</f>
        <v>5757.33</v>
      </c>
      <c r="I21" s="43">
        <f aca="true" t="shared" si="7" ref="I21:I29">SUM(H21/G21)*100</f>
        <v>76.7644</v>
      </c>
      <c r="J21" s="43">
        <f>SUM(75-I21)</f>
        <v>-1.7643999999999949</v>
      </c>
      <c r="K21" s="43">
        <f>SUM(H21/D21*100-100)</f>
        <v>-5.413637595800779</v>
      </c>
    </row>
    <row r="22" spans="1:11" s="24" customFormat="1" ht="35.25" customHeight="1">
      <c r="A22" s="2" t="s">
        <v>90</v>
      </c>
      <c r="B22" s="12" t="s">
        <v>13</v>
      </c>
      <c r="C22" s="9">
        <v>8594.8</v>
      </c>
      <c r="D22" s="38">
        <v>6081.69</v>
      </c>
      <c r="E22" s="36">
        <f t="shared" si="5"/>
        <v>70.7601107646484</v>
      </c>
      <c r="F22" s="36">
        <f t="shared" si="6"/>
        <v>4.239889235351598</v>
      </c>
      <c r="G22" s="9">
        <v>7500</v>
      </c>
      <c r="H22" s="44">
        <v>5757</v>
      </c>
      <c r="I22" s="45">
        <f t="shared" si="7"/>
        <v>76.75999999999999</v>
      </c>
      <c r="J22" s="45">
        <f>SUM(75-I22)</f>
        <v>-1.759999999999991</v>
      </c>
      <c r="K22" s="45">
        <f>SUM(H22/D22*100-100)</f>
        <v>-5.338812073617689</v>
      </c>
    </row>
    <row r="23" spans="1:11" s="24" customFormat="1" ht="48" customHeight="1">
      <c r="A23" s="2" t="s">
        <v>91</v>
      </c>
      <c r="B23" s="12" t="s">
        <v>92</v>
      </c>
      <c r="C23" s="9">
        <v>5.2</v>
      </c>
      <c r="D23" s="38">
        <v>5.16</v>
      </c>
      <c r="E23" s="36">
        <f t="shared" si="5"/>
        <v>99.23076923076923</v>
      </c>
      <c r="F23" s="36">
        <f t="shared" si="6"/>
        <v>-24.230769230769226</v>
      </c>
      <c r="G23" s="9">
        <v>0</v>
      </c>
      <c r="H23" s="44">
        <v>0.33</v>
      </c>
      <c r="I23" s="45"/>
      <c r="J23" s="45"/>
      <c r="K23" s="45">
        <f>SUM(H23/D23*100-100)</f>
        <v>-93.6046511627907</v>
      </c>
    </row>
    <row r="24" spans="1:11" ht="26.25" customHeight="1">
      <c r="A24" s="1" t="s">
        <v>93</v>
      </c>
      <c r="B24" s="23" t="s">
        <v>14</v>
      </c>
      <c r="C24" s="10">
        <f>SUM(C25:C26)</f>
        <v>113.80000000000001</v>
      </c>
      <c r="D24" s="37">
        <f>SUM(D25:D26)</f>
        <v>113.8</v>
      </c>
      <c r="E24" s="8">
        <f t="shared" si="5"/>
        <v>99.99999999999999</v>
      </c>
      <c r="F24" s="8">
        <f t="shared" si="6"/>
        <v>-24.999999999999986</v>
      </c>
      <c r="G24" s="10">
        <f>SUM(G25:G26)</f>
        <v>94</v>
      </c>
      <c r="H24" s="46">
        <f>SUM(H25:H26)</f>
        <v>95.11</v>
      </c>
      <c r="I24" s="43">
        <f t="shared" si="7"/>
        <v>101.18085106382979</v>
      </c>
      <c r="J24" s="43">
        <f>SUM(75-I24)</f>
        <v>-26.18085106382979</v>
      </c>
      <c r="K24" s="43">
        <f>SUM(H24/D24*100-100)</f>
        <v>-16.423550087873465</v>
      </c>
    </row>
    <row r="25" spans="1:11" s="24" customFormat="1" ht="26.25" customHeight="1">
      <c r="A25" s="2" t="s">
        <v>94</v>
      </c>
      <c r="B25" s="12" t="s">
        <v>14</v>
      </c>
      <c r="C25" s="9">
        <v>110.9</v>
      </c>
      <c r="D25" s="38">
        <v>110.91</v>
      </c>
      <c r="E25" s="36">
        <f t="shared" si="5"/>
        <v>100.00901713255183</v>
      </c>
      <c r="F25" s="36">
        <f t="shared" si="6"/>
        <v>-25.009017132551833</v>
      </c>
      <c r="G25" s="9">
        <v>94</v>
      </c>
      <c r="H25" s="44">
        <v>95.11</v>
      </c>
      <c r="I25" s="45">
        <f t="shared" si="7"/>
        <v>101.18085106382979</v>
      </c>
      <c r="J25" s="45">
        <f>SUM(75-I25)</f>
        <v>-26.18085106382979</v>
      </c>
      <c r="K25" s="45">
        <f>SUM(H25/D25*100-100)</f>
        <v>-14.245784870615807</v>
      </c>
    </row>
    <row r="26" spans="1:11" s="24" customFormat="1" ht="38.25" customHeight="1">
      <c r="A26" s="2" t="s">
        <v>95</v>
      </c>
      <c r="B26" s="12" t="s">
        <v>96</v>
      </c>
      <c r="C26" s="9">
        <v>2.9</v>
      </c>
      <c r="D26" s="38">
        <v>2.89</v>
      </c>
      <c r="E26" s="36">
        <f t="shared" si="5"/>
        <v>99.65517241379311</v>
      </c>
      <c r="F26" s="36">
        <f t="shared" si="6"/>
        <v>-24.65517241379311</v>
      </c>
      <c r="G26" s="9">
        <v>0</v>
      </c>
      <c r="H26" s="44">
        <v>0</v>
      </c>
      <c r="I26" s="45"/>
      <c r="J26" s="45"/>
      <c r="K26" s="45"/>
    </row>
    <row r="27" spans="1:11" ht="57.75" customHeight="1">
      <c r="A27" s="1" t="s">
        <v>97</v>
      </c>
      <c r="B27" s="23" t="s">
        <v>15</v>
      </c>
      <c r="C27" s="10">
        <v>200</v>
      </c>
      <c r="D27" s="37">
        <v>153.2</v>
      </c>
      <c r="E27" s="8">
        <f t="shared" si="5"/>
        <v>76.6</v>
      </c>
      <c r="F27" s="8">
        <f t="shared" si="6"/>
        <v>-1.5999999999999943</v>
      </c>
      <c r="G27" s="10">
        <v>228</v>
      </c>
      <c r="H27" s="42">
        <v>114.31</v>
      </c>
      <c r="I27" s="43">
        <f t="shared" si="7"/>
        <v>50.135964912280706</v>
      </c>
      <c r="J27" s="43">
        <f aca="true" t="shared" si="8" ref="J27:J44">SUM(75-I27)</f>
        <v>24.864035087719294</v>
      </c>
      <c r="K27" s="43">
        <f>SUM(H27/D27*100-100)</f>
        <v>-25.385117493472578</v>
      </c>
    </row>
    <row r="28" spans="1:11" ht="24" customHeight="1">
      <c r="A28" s="1" t="s">
        <v>98</v>
      </c>
      <c r="B28" s="23" t="s">
        <v>16</v>
      </c>
      <c r="C28" s="10">
        <f>SUM(C29:C30)</f>
        <v>1800</v>
      </c>
      <c r="D28" s="37">
        <f>SUM(D29:D30)</f>
        <v>1196.44</v>
      </c>
      <c r="E28" s="8">
        <f t="shared" si="5"/>
        <v>66.46888888888888</v>
      </c>
      <c r="F28" s="8">
        <f t="shared" si="6"/>
        <v>8.531111111111116</v>
      </c>
      <c r="G28" s="10">
        <f>SUM(G29:G30)</f>
        <v>2000</v>
      </c>
      <c r="H28" s="42">
        <f>SUM(H29:H30)</f>
        <v>1402.46</v>
      </c>
      <c r="I28" s="43">
        <f t="shared" si="7"/>
        <v>70.123</v>
      </c>
      <c r="J28" s="43">
        <f t="shared" si="8"/>
        <v>4.876999999999995</v>
      </c>
      <c r="K28" s="43">
        <f>SUM(H28/D28*100-100)</f>
        <v>17.219417605563166</v>
      </c>
    </row>
    <row r="29" spans="1:11" ht="61.5" customHeight="1">
      <c r="A29" s="2" t="s">
        <v>99</v>
      </c>
      <c r="B29" s="12" t="s">
        <v>43</v>
      </c>
      <c r="C29" s="9">
        <v>1800</v>
      </c>
      <c r="D29" s="38">
        <v>1196.44</v>
      </c>
      <c r="E29" s="36">
        <f t="shared" si="5"/>
        <v>66.46888888888888</v>
      </c>
      <c r="F29" s="36">
        <f t="shared" si="6"/>
        <v>8.531111111111116</v>
      </c>
      <c r="G29" s="9">
        <v>1980</v>
      </c>
      <c r="H29" s="44">
        <v>1382.46</v>
      </c>
      <c r="I29" s="45">
        <f t="shared" si="7"/>
        <v>69.82121212121213</v>
      </c>
      <c r="J29" s="45">
        <f t="shared" si="8"/>
        <v>5.1787878787878725</v>
      </c>
      <c r="K29" s="45">
        <f>SUM(H29/D29*100-100)</f>
        <v>15.547791782287447</v>
      </c>
    </row>
    <row r="30" spans="1:11" ht="37.5" customHeight="1">
      <c r="A30" s="2" t="s">
        <v>198</v>
      </c>
      <c r="B30" s="12" t="s">
        <v>17</v>
      </c>
      <c r="C30" s="9">
        <v>0</v>
      </c>
      <c r="D30" s="38">
        <v>0</v>
      </c>
      <c r="E30" s="36"/>
      <c r="F30" s="36"/>
      <c r="G30" s="9">
        <v>20</v>
      </c>
      <c r="H30" s="44">
        <v>20</v>
      </c>
      <c r="I30" s="45">
        <f>SUM(H30/G30)*100</f>
        <v>100</v>
      </c>
      <c r="J30" s="45">
        <f t="shared" si="8"/>
        <v>-25</v>
      </c>
      <c r="K30" s="45"/>
    </row>
    <row r="31" spans="1:11" ht="44.25" customHeight="1">
      <c r="A31" s="1" t="s">
        <v>100</v>
      </c>
      <c r="B31" s="23" t="s">
        <v>18</v>
      </c>
      <c r="C31" s="10">
        <f>SUM(C32:C33)</f>
        <v>0.2</v>
      </c>
      <c r="D31" s="37">
        <f>SUM(D32:D33)</f>
        <v>0.14</v>
      </c>
      <c r="E31" s="8">
        <f>SUM(D31/C31)*100</f>
        <v>70</v>
      </c>
      <c r="F31" s="8">
        <f t="shared" si="6"/>
        <v>5</v>
      </c>
      <c r="G31" s="10">
        <f>SUM(G32:G33)</f>
        <v>0</v>
      </c>
      <c r="H31" s="42">
        <f>SUM(H32:H33)</f>
        <v>0</v>
      </c>
      <c r="I31" s="43"/>
      <c r="J31" s="43"/>
      <c r="K31" s="43"/>
    </row>
    <row r="32" spans="1:11" s="24" customFormat="1" ht="35.25" customHeight="1" hidden="1">
      <c r="A32" s="94" t="s">
        <v>210</v>
      </c>
      <c r="B32" s="93" t="s">
        <v>101</v>
      </c>
      <c r="C32" s="9">
        <v>0</v>
      </c>
      <c r="D32" s="38">
        <v>0</v>
      </c>
      <c r="E32" s="36"/>
      <c r="F32" s="36"/>
      <c r="G32" s="9">
        <v>0</v>
      </c>
      <c r="H32" s="44">
        <v>0</v>
      </c>
      <c r="I32" s="45"/>
      <c r="J32" s="45"/>
      <c r="K32" s="45"/>
    </row>
    <row r="33" spans="1:11" s="24" customFormat="1" ht="78" customHeight="1">
      <c r="A33" s="2" t="s">
        <v>102</v>
      </c>
      <c r="B33" s="12" t="s">
        <v>103</v>
      </c>
      <c r="C33" s="9">
        <v>0.2</v>
      </c>
      <c r="D33" s="38">
        <v>0.14</v>
      </c>
      <c r="E33" s="36">
        <f>SUM(D33/C33)*100</f>
        <v>70</v>
      </c>
      <c r="F33" s="36">
        <f t="shared" si="6"/>
        <v>5</v>
      </c>
      <c r="G33" s="9">
        <v>0</v>
      </c>
      <c r="H33" s="44">
        <v>0</v>
      </c>
      <c r="I33" s="45"/>
      <c r="J33" s="45"/>
      <c r="K33" s="45"/>
    </row>
    <row r="34" spans="1:11" ht="48" customHeight="1">
      <c r="A34" s="1" t="s">
        <v>104</v>
      </c>
      <c r="B34" s="23" t="s">
        <v>19</v>
      </c>
      <c r="C34" s="10">
        <f>SUM(C35:C42)</f>
        <v>4274</v>
      </c>
      <c r="D34" s="37">
        <f>SUM(D35:D42)</f>
        <v>2964.55</v>
      </c>
      <c r="E34" s="8">
        <f>SUM(D34/C34)*100</f>
        <v>69.36242395882078</v>
      </c>
      <c r="F34" s="8">
        <f>SUM(75-E34)</f>
        <v>5.637576041179216</v>
      </c>
      <c r="G34" s="10">
        <f>SUM(G35:G42)</f>
        <v>4353</v>
      </c>
      <c r="H34" s="42">
        <f>SUM(H35:H42)</f>
        <v>3150.6499999999996</v>
      </c>
      <c r="I34" s="43">
        <f aca="true" t="shared" si="9" ref="I34:I43">SUM(H34/G34)*100</f>
        <v>72.37881920514587</v>
      </c>
      <c r="J34" s="43">
        <f t="shared" si="8"/>
        <v>2.6211807948541264</v>
      </c>
      <c r="K34" s="43">
        <f>SUM(H34/D34*100-100)</f>
        <v>6.2775126073096885</v>
      </c>
    </row>
    <row r="35" spans="1:11" ht="60.75" customHeight="1">
      <c r="A35" s="2" t="s">
        <v>105</v>
      </c>
      <c r="B35" s="12" t="s">
        <v>63</v>
      </c>
      <c r="C35" s="9">
        <v>12</v>
      </c>
      <c r="D35" s="38">
        <v>12.05</v>
      </c>
      <c r="E35" s="36">
        <f>SUM(D35/C35)*100</f>
        <v>100.41666666666667</v>
      </c>
      <c r="F35" s="36">
        <f>SUM(75-E35)</f>
        <v>-25.41666666666667</v>
      </c>
      <c r="G35" s="9">
        <v>11</v>
      </c>
      <c r="H35" s="44">
        <v>0</v>
      </c>
      <c r="I35" s="45">
        <f t="shared" si="9"/>
        <v>0</v>
      </c>
      <c r="J35" s="45">
        <f t="shared" si="8"/>
        <v>75</v>
      </c>
      <c r="K35" s="45"/>
    </row>
    <row r="36" spans="1:11" s="24" customFormat="1" ht="45.75" customHeight="1">
      <c r="A36" s="2" t="s">
        <v>106</v>
      </c>
      <c r="B36" s="12" t="s">
        <v>53</v>
      </c>
      <c r="C36" s="9">
        <v>4</v>
      </c>
      <c r="D36" s="38">
        <v>1.09</v>
      </c>
      <c r="E36" s="36">
        <f>SUM(D36/C36)*100</f>
        <v>27.250000000000004</v>
      </c>
      <c r="F36" s="36">
        <f>SUM(75-E36)</f>
        <v>47.75</v>
      </c>
      <c r="G36" s="9">
        <v>9</v>
      </c>
      <c r="H36" s="44">
        <v>5.3</v>
      </c>
      <c r="I36" s="45">
        <f>SUM(H36/G36)*100</f>
        <v>58.88888888888889</v>
      </c>
      <c r="J36" s="45">
        <f t="shared" si="8"/>
        <v>16.111111111111107</v>
      </c>
      <c r="K36" s="45">
        <f aca="true" t="shared" si="10" ref="K36:K44">SUM(H36/D36*100-100)</f>
        <v>386.23853211009174</v>
      </c>
    </row>
    <row r="37" spans="1:11" ht="106.5" customHeight="1">
      <c r="A37" s="2" t="s">
        <v>107</v>
      </c>
      <c r="B37" s="12" t="s">
        <v>66</v>
      </c>
      <c r="C37" s="9">
        <v>1200</v>
      </c>
      <c r="D37" s="38">
        <v>986.03</v>
      </c>
      <c r="E37" s="36">
        <f aca="true" t="shared" si="11" ref="E37:E44">SUM(D37/C37)*100</f>
        <v>82.16916666666665</v>
      </c>
      <c r="F37" s="36">
        <f aca="true" t="shared" si="12" ref="F37:F44">SUM(75-E37)</f>
        <v>-7.169166666666655</v>
      </c>
      <c r="G37" s="9">
        <v>1291</v>
      </c>
      <c r="H37" s="44">
        <v>1064.36</v>
      </c>
      <c r="I37" s="45">
        <f t="shared" si="9"/>
        <v>82.44461657629743</v>
      </c>
      <c r="J37" s="45">
        <f t="shared" si="8"/>
        <v>-7.444616576297435</v>
      </c>
      <c r="K37" s="45">
        <f t="shared" si="10"/>
        <v>7.943977363771879</v>
      </c>
    </row>
    <row r="38" spans="1:11" ht="90.75" customHeight="1">
      <c r="A38" s="2" t="s">
        <v>108</v>
      </c>
      <c r="B38" s="12" t="s">
        <v>47</v>
      </c>
      <c r="C38" s="9">
        <v>1002</v>
      </c>
      <c r="D38" s="38">
        <v>593.39</v>
      </c>
      <c r="E38" s="36">
        <f t="shared" si="11"/>
        <v>59.22055888223553</v>
      </c>
      <c r="F38" s="36">
        <f t="shared" si="12"/>
        <v>15.77944111776447</v>
      </c>
      <c r="G38" s="9">
        <v>760</v>
      </c>
      <c r="H38" s="44">
        <v>479.22</v>
      </c>
      <c r="I38" s="45">
        <f t="shared" si="9"/>
        <v>63.055263157894736</v>
      </c>
      <c r="J38" s="45">
        <f t="shared" si="8"/>
        <v>11.944736842105264</v>
      </c>
      <c r="K38" s="45">
        <f t="shared" si="10"/>
        <v>-19.24029727497934</v>
      </c>
    </row>
    <row r="39" spans="1:11" ht="87.75" customHeight="1">
      <c r="A39" s="2" t="s">
        <v>109</v>
      </c>
      <c r="B39" s="12" t="s">
        <v>54</v>
      </c>
      <c r="C39" s="9">
        <v>36</v>
      </c>
      <c r="D39" s="38">
        <v>14.42</v>
      </c>
      <c r="E39" s="36">
        <f t="shared" si="11"/>
        <v>40.05555555555556</v>
      </c>
      <c r="F39" s="36">
        <f t="shared" si="12"/>
        <v>34.94444444444444</v>
      </c>
      <c r="G39" s="9">
        <v>100</v>
      </c>
      <c r="H39" s="44">
        <v>98.38</v>
      </c>
      <c r="I39" s="45">
        <f t="shared" si="9"/>
        <v>98.38</v>
      </c>
      <c r="J39" s="45">
        <f t="shared" si="8"/>
        <v>-23.379999999999995</v>
      </c>
      <c r="K39" s="45">
        <f t="shared" si="10"/>
        <v>582.246879334258</v>
      </c>
    </row>
    <row r="40" spans="1:11" ht="89.25" customHeight="1">
      <c r="A40" s="2" t="s">
        <v>110</v>
      </c>
      <c r="B40" s="12" t="s">
        <v>20</v>
      </c>
      <c r="C40" s="9">
        <v>870</v>
      </c>
      <c r="D40" s="38">
        <v>869.43</v>
      </c>
      <c r="E40" s="36">
        <f t="shared" si="11"/>
        <v>99.93448275862067</v>
      </c>
      <c r="F40" s="36">
        <f t="shared" si="12"/>
        <v>-24.934482758620675</v>
      </c>
      <c r="G40" s="9">
        <v>1018</v>
      </c>
      <c r="H40" s="44">
        <v>635.29</v>
      </c>
      <c r="I40" s="45">
        <f t="shared" si="9"/>
        <v>62.4056974459725</v>
      </c>
      <c r="J40" s="45">
        <f t="shared" si="8"/>
        <v>12.5943025540275</v>
      </c>
      <c r="K40" s="45">
        <f t="shared" si="10"/>
        <v>-26.930287659731093</v>
      </c>
    </row>
    <row r="41" spans="1:11" ht="45.75" customHeight="1">
      <c r="A41" s="2" t="s">
        <v>111</v>
      </c>
      <c r="B41" s="12" t="s">
        <v>21</v>
      </c>
      <c r="C41" s="6">
        <v>750</v>
      </c>
      <c r="D41" s="38">
        <v>335.01</v>
      </c>
      <c r="E41" s="36">
        <f t="shared" si="11"/>
        <v>44.668</v>
      </c>
      <c r="F41" s="36">
        <f t="shared" si="12"/>
        <v>30.332</v>
      </c>
      <c r="G41" s="6">
        <v>714</v>
      </c>
      <c r="H41" s="44">
        <v>522.22</v>
      </c>
      <c r="I41" s="45">
        <f t="shared" si="9"/>
        <v>73.14005602240897</v>
      </c>
      <c r="J41" s="45">
        <f t="shared" si="8"/>
        <v>1.8599439775910298</v>
      </c>
      <c r="K41" s="45">
        <f t="shared" si="10"/>
        <v>55.88191397271726</v>
      </c>
    </row>
    <row r="42" spans="1:11" ht="91.5" customHeight="1">
      <c r="A42" s="2" t="s">
        <v>112</v>
      </c>
      <c r="B42" s="12" t="s">
        <v>22</v>
      </c>
      <c r="C42" s="6">
        <v>400</v>
      </c>
      <c r="D42" s="38">
        <v>153.13</v>
      </c>
      <c r="E42" s="36">
        <f t="shared" si="11"/>
        <v>38.2825</v>
      </c>
      <c r="F42" s="36">
        <f t="shared" si="12"/>
        <v>36.7175</v>
      </c>
      <c r="G42" s="6">
        <v>450</v>
      </c>
      <c r="H42" s="44">
        <v>345.88</v>
      </c>
      <c r="I42" s="45">
        <f t="shared" si="9"/>
        <v>76.86222222222221</v>
      </c>
      <c r="J42" s="45">
        <f t="shared" si="8"/>
        <v>-1.862222222222215</v>
      </c>
      <c r="K42" s="45">
        <f t="shared" si="10"/>
        <v>125.87344086723698</v>
      </c>
    </row>
    <row r="43" spans="1:11" ht="30" customHeight="1">
      <c r="A43" s="1" t="s">
        <v>113</v>
      </c>
      <c r="B43" s="23" t="s">
        <v>23</v>
      </c>
      <c r="C43" s="7">
        <f>SUM(C44:C50)</f>
        <v>67.1</v>
      </c>
      <c r="D43" s="37">
        <f>SUM(D44:D50)</f>
        <v>68.09</v>
      </c>
      <c r="E43" s="8">
        <f t="shared" si="11"/>
        <v>101.47540983606558</v>
      </c>
      <c r="F43" s="8">
        <f t="shared" si="12"/>
        <v>-26.47540983606558</v>
      </c>
      <c r="G43" s="7">
        <f>SUM(G44:G47)</f>
        <v>75</v>
      </c>
      <c r="H43" s="42">
        <f>SUM(H44:H47)</f>
        <v>73.12</v>
      </c>
      <c r="I43" s="43">
        <f t="shared" si="9"/>
        <v>97.49333333333334</v>
      </c>
      <c r="J43" s="43">
        <f t="shared" si="8"/>
        <v>-22.49333333333334</v>
      </c>
      <c r="K43" s="43">
        <f t="shared" si="10"/>
        <v>7.387281539139366</v>
      </c>
    </row>
    <row r="44" spans="1:11" s="24" customFormat="1" ht="31.5" customHeight="1">
      <c r="A44" s="2" t="s">
        <v>114</v>
      </c>
      <c r="B44" s="12" t="s">
        <v>118</v>
      </c>
      <c r="C44" s="6">
        <v>17</v>
      </c>
      <c r="D44" s="38">
        <v>17.51</v>
      </c>
      <c r="E44" s="36">
        <f t="shared" si="11"/>
        <v>103</v>
      </c>
      <c r="F44" s="36">
        <f t="shared" si="12"/>
        <v>-28</v>
      </c>
      <c r="G44" s="6">
        <v>51.8</v>
      </c>
      <c r="H44" s="44">
        <v>51.85</v>
      </c>
      <c r="I44" s="45">
        <f>SUM(H44/G44)*100</f>
        <v>100.09652509652511</v>
      </c>
      <c r="J44" s="45">
        <f t="shared" si="8"/>
        <v>-25.096525096525113</v>
      </c>
      <c r="K44" s="45">
        <f t="shared" si="10"/>
        <v>196.11650485436894</v>
      </c>
    </row>
    <row r="45" spans="1:11" s="24" customFormat="1" ht="30" customHeight="1">
      <c r="A45" s="2" t="s">
        <v>115</v>
      </c>
      <c r="B45" s="12" t="s">
        <v>119</v>
      </c>
      <c r="C45" s="6">
        <v>0</v>
      </c>
      <c r="D45" s="38">
        <v>0</v>
      </c>
      <c r="E45" s="36"/>
      <c r="F45" s="36"/>
      <c r="G45" s="6">
        <v>0</v>
      </c>
      <c r="H45" s="44">
        <v>0</v>
      </c>
      <c r="I45" s="45"/>
      <c r="J45" s="45"/>
      <c r="K45" s="45"/>
    </row>
    <row r="46" spans="1:11" s="24" customFormat="1" ht="30" customHeight="1">
      <c r="A46" s="2" t="s">
        <v>116</v>
      </c>
      <c r="B46" s="12" t="s">
        <v>120</v>
      </c>
      <c r="C46" s="6">
        <v>14</v>
      </c>
      <c r="D46" s="38">
        <v>13.98</v>
      </c>
      <c r="E46" s="36">
        <f>SUM(D46/C46)*100</f>
        <v>99.85714285714286</v>
      </c>
      <c r="F46" s="36">
        <f>SUM(75-E46)</f>
        <v>-24.85714285714286</v>
      </c>
      <c r="G46" s="6">
        <v>8.6</v>
      </c>
      <c r="H46" s="44">
        <v>6.62</v>
      </c>
      <c r="I46" s="45">
        <f>SUM(H46/G46)*100</f>
        <v>76.97674418604652</v>
      </c>
      <c r="J46" s="45">
        <f aca="true" t="shared" si="13" ref="J46:J75">SUM(75-I46)</f>
        <v>-1.976744186046517</v>
      </c>
      <c r="K46" s="45">
        <f>SUM(H46/D46*100-100)</f>
        <v>-52.64663805436338</v>
      </c>
    </row>
    <row r="47" spans="1:11" s="24" customFormat="1" ht="30" customHeight="1">
      <c r="A47" s="2" t="s">
        <v>117</v>
      </c>
      <c r="B47" s="12" t="s">
        <v>121</v>
      </c>
      <c r="C47" s="6">
        <v>0</v>
      </c>
      <c r="D47" s="38">
        <v>0</v>
      </c>
      <c r="E47" s="36"/>
      <c r="F47" s="36"/>
      <c r="G47" s="6">
        <f>SUM(G48:G49)</f>
        <v>14.6</v>
      </c>
      <c r="H47" s="44">
        <f>SUM(H48:H49)</f>
        <v>14.65</v>
      </c>
      <c r="I47" s="45">
        <f>SUM(H47/G47)*100</f>
        <v>100.34246575342468</v>
      </c>
      <c r="J47" s="45">
        <f t="shared" si="13"/>
        <v>-25.342465753424676</v>
      </c>
      <c r="K47" s="45"/>
    </row>
    <row r="48" spans="1:11" s="24" customFormat="1" ht="30" customHeight="1">
      <c r="A48" s="2" t="s">
        <v>122</v>
      </c>
      <c r="B48" s="12" t="s">
        <v>124</v>
      </c>
      <c r="C48" s="6">
        <v>36</v>
      </c>
      <c r="D48" s="38">
        <v>36.44</v>
      </c>
      <c r="E48" s="36">
        <f>SUM(D48/C48)*100</f>
        <v>101.22222222222221</v>
      </c>
      <c r="F48" s="36">
        <f aca="true" t="shared" si="14" ref="F48:F68">SUM(75-E48)</f>
        <v>-26.222222222222214</v>
      </c>
      <c r="G48" s="6">
        <v>14.6</v>
      </c>
      <c r="H48" s="44">
        <v>14.65</v>
      </c>
      <c r="I48" s="45">
        <f>SUM(H48/G48)*100</f>
        <v>100.34246575342468</v>
      </c>
      <c r="J48" s="45">
        <f t="shared" si="13"/>
        <v>-25.342465753424676</v>
      </c>
      <c r="K48" s="45">
        <f>SUM(H48/D48*100-100)</f>
        <v>-59.79692645444566</v>
      </c>
    </row>
    <row r="49" spans="1:11" s="24" customFormat="1" ht="30" customHeight="1">
      <c r="A49" s="2" t="s">
        <v>122</v>
      </c>
      <c r="B49" s="12" t="s">
        <v>124</v>
      </c>
      <c r="C49" s="6">
        <v>0.1</v>
      </c>
      <c r="D49" s="38">
        <v>0.16</v>
      </c>
      <c r="E49" s="36">
        <f>SUM(D49/C49)*100</f>
        <v>160</v>
      </c>
      <c r="F49" s="36">
        <f t="shared" si="14"/>
        <v>-85</v>
      </c>
      <c r="G49" s="6">
        <v>0</v>
      </c>
      <c r="H49" s="44">
        <v>0</v>
      </c>
      <c r="I49" s="45"/>
      <c r="J49" s="45">
        <f t="shared" si="13"/>
        <v>75</v>
      </c>
      <c r="K49" s="45"/>
    </row>
    <row r="50" spans="1:11" s="24" customFormat="1" ht="30" customHeight="1" hidden="1">
      <c r="A50" s="2" t="s">
        <v>123</v>
      </c>
      <c r="B50" s="12" t="s">
        <v>124</v>
      </c>
      <c r="C50" s="6">
        <v>0</v>
      </c>
      <c r="D50" s="38">
        <v>0</v>
      </c>
      <c r="E50" s="36"/>
      <c r="F50" s="36">
        <f t="shared" si="14"/>
        <v>75</v>
      </c>
      <c r="G50" s="6">
        <v>0</v>
      </c>
      <c r="H50" s="44">
        <v>0</v>
      </c>
      <c r="I50" s="45"/>
      <c r="J50" s="45">
        <f t="shared" si="13"/>
        <v>75</v>
      </c>
      <c r="K50" s="45"/>
    </row>
    <row r="51" spans="1:11" ht="27" customHeight="1">
      <c r="A51" s="1" t="s">
        <v>125</v>
      </c>
      <c r="B51" s="23" t="s">
        <v>44</v>
      </c>
      <c r="C51" s="7">
        <f>SUM(C52:C53)</f>
        <v>58</v>
      </c>
      <c r="D51" s="37">
        <f>SUM(D52:D53)</f>
        <v>62.99</v>
      </c>
      <c r="E51" s="8">
        <f>SUM(D51/C51)*100</f>
        <v>108.60344827586208</v>
      </c>
      <c r="F51" s="8">
        <f t="shared" si="14"/>
        <v>-33.60344827586208</v>
      </c>
      <c r="G51" s="7">
        <f>SUM(G52:G53)</f>
        <v>448</v>
      </c>
      <c r="H51" s="42">
        <f>SUM(H52:H53)</f>
        <v>477.75</v>
      </c>
      <c r="I51" s="43">
        <f>SUM(H51/G51)*100</f>
        <v>106.640625</v>
      </c>
      <c r="J51" s="43">
        <f t="shared" si="13"/>
        <v>-31.640625</v>
      </c>
      <c r="K51" s="43">
        <f aca="true" t="shared" si="15" ref="K51:K56">SUM(H51/D51*100-100)</f>
        <v>658.4537228131449</v>
      </c>
    </row>
    <row r="52" spans="1:11" ht="45" customHeight="1" hidden="1">
      <c r="A52" s="2" t="s">
        <v>51</v>
      </c>
      <c r="B52" s="12" t="s">
        <v>52</v>
      </c>
      <c r="C52" s="6">
        <v>0</v>
      </c>
      <c r="D52" s="38">
        <v>0</v>
      </c>
      <c r="E52" s="36"/>
      <c r="F52" s="36">
        <f t="shared" si="14"/>
        <v>75</v>
      </c>
      <c r="G52" s="6">
        <v>0</v>
      </c>
      <c r="H52" s="44">
        <v>0</v>
      </c>
      <c r="I52" s="45"/>
      <c r="J52" s="45">
        <f t="shared" si="13"/>
        <v>75</v>
      </c>
      <c r="K52" s="45" t="e">
        <f t="shared" si="15"/>
        <v>#DIV/0!</v>
      </c>
    </row>
    <row r="53" spans="1:11" ht="34.5" customHeight="1">
      <c r="A53" s="2" t="s">
        <v>126</v>
      </c>
      <c r="B53" s="12" t="s">
        <v>24</v>
      </c>
      <c r="C53" s="6">
        <v>58</v>
      </c>
      <c r="D53" s="38">
        <v>62.99</v>
      </c>
      <c r="E53" s="36">
        <f>SUM(D53/C53)*100</f>
        <v>108.60344827586208</v>
      </c>
      <c r="F53" s="36">
        <f t="shared" si="14"/>
        <v>-33.60344827586208</v>
      </c>
      <c r="G53" s="6">
        <v>448</v>
      </c>
      <c r="H53" s="44">
        <v>477.75</v>
      </c>
      <c r="I53" s="45">
        <f>SUM(H53/G53)*100</f>
        <v>106.640625</v>
      </c>
      <c r="J53" s="45">
        <f t="shared" si="13"/>
        <v>-31.640625</v>
      </c>
      <c r="K53" s="45">
        <f t="shared" si="15"/>
        <v>658.4537228131449</v>
      </c>
    </row>
    <row r="54" spans="1:11" ht="102.75" customHeight="1">
      <c r="A54" s="1" t="s">
        <v>127</v>
      </c>
      <c r="B54" s="23" t="s">
        <v>25</v>
      </c>
      <c r="C54" s="7">
        <v>10367.1</v>
      </c>
      <c r="D54" s="37">
        <v>10367.1</v>
      </c>
      <c r="E54" s="8">
        <f>SUM(D54/C54)*100</f>
        <v>100</v>
      </c>
      <c r="F54" s="8">
        <f t="shared" si="14"/>
        <v>-25</v>
      </c>
      <c r="G54" s="7">
        <v>692</v>
      </c>
      <c r="H54" s="42">
        <v>9</v>
      </c>
      <c r="I54" s="43">
        <f>SUM(H54/G54)*100</f>
        <v>1.300578034682081</v>
      </c>
      <c r="J54" s="43">
        <f t="shared" si="13"/>
        <v>73.69942196531792</v>
      </c>
      <c r="K54" s="43">
        <f t="shared" si="15"/>
        <v>-99.91318690858581</v>
      </c>
    </row>
    <row r="55" spans="1:11" ht="77.25" customHeight="1">
      <c r="A55" s="1" t="s">
        <v>128</v>
      </c>
      <c r="B55" s="23" t="s">
        <v>67</v>
      </c>
      <c r="C55" s="7">
        <v>2988</v>
      </c>
      <c r="D55" s="37">
        <v>2992.86</v>
      </c>
      <c r="E55" s="8">
        <f>SUM(D55/C55)*100</f>
        <v>100.16265060240966</v>
      </c>
      <c r="F55" s="8">
        <f t="shared" si="14"/>
        <v>-25.162650602409656</v>
      </c>
      <c r="G55" s="7">
        <v>160</v>
      </c>
      <c r="H55" s="42">
        <v>150.71</v>
      </c>
      <c r="I55" s="43">
        <f>SUM(H55/G55)*100</f>
        <v>94.19375000000001</v>
      </c>
      <c r="J55" s="43">
        <f t="shared" si="13"/>
        <v>-19.19375000000001</v>
      </c>
      <c r="K55" s="43">
        <f t="shared" si="15"/>
        <v>-94.96434848272222</v>
      </c>
    </row>
    <row r="56" spans="1:11" ht="57" customHeight="1">
      <c r="A56" s="1" t="s">
        <v>129</v>
      </c>
      <c r="B56" s="23" t="s">
        <v>48</v>
      </c>
      <c r="C56" s="7">
        <v>32</v>
      </c>
      <c r="D56" s="37">
        <v>31.77</v>
      </c>
      <c r="E56" s="8">
        <f>SUM(D56/C56)*100</f>
        <v>99.28125</v>
      </c>
      <c r="F56" s="8">
        <f t="shared" si="14"/>
        <v>-24.28125</v>
      </c>
      <c r="G56" s="7">
        <v>190</v>
      </c>
      <c r="H56" s="42">
        <v>185.2</v>
      </c>
      <c r="I56" s="43">
        <f>SUM(H56/G56)*100</f>
        <v>97.47368421052632</v>
      </c>
      <c r="J56" s="43">
        <f t="shared" si="13"/>
        <v>-22.473684210526315</v>
      </c>
      <c r="K56" s="43">
        <f t="shared" si="15"/>
        <v>482.93988039030523</v>
      </c>
    </row>
    <row r="57" spans="1:11" ht="57" customHeight="1" hidden="1">
      <c r="A57" s="1" t="s">
        <v>130</v>
      </c>
      <c r="B57" s="23" t="s">
        <v>64</v>
      </c>
      <c r="C57" s="7">
        <v>0</v>
      </c>
      <c r="D57" s="37">
        <v>0</v>
      </c>
      <c r="E57" s="8"/>
      <c r="F57" s="8">
        <f t="shared" si="14"/>
        <v>75</v>
      </c>
      <c r="G57" s="7">
        <v>0</v>
      </c>
      <c r="H57" s="42">
        <v>0</v>
      </c>
      <c r="I57" s="43"/>
      <c r="J57" s="43">
        <f t="shared" si="13"/>
        <v>75</v>
      </c>
      <c r="K57" s="43"/>
    </row>
    <row r="58" spans="1:11" ht="23.25" customHeight="1">
      <c r="A58" s="14" t="s">
        <v>131</v>
      </c>
      <c r="B58" s="15" t="s">
        <v>26</v>
      </c>
      <c r="C58" s="10">
        <f>SUM(C59:C74)</f>
        <v>1422.3</v>
      </c>
      <c r="D58" s="37">
        <f>SUM(D59:D74)</f>
        <v>1143.36</v>
      </c>
      <c r="E58" s="8">
        <f>SUM(D58/C58)*100</f>
        <v>80.38810377557478</v>
      </c>
      <c r="F58" s="8">
        <f t="shared" si="14"/>
        <v>-5.388103775574777</v>
      </c>
      <c r="G58" s="10">
        <f>SUM(G59:G74)</f>
        <v>2185.2</v>
      </c>
      <c r="H58" s="42">
        <f>SUM(H59:H74)</f>
        <v>1690.85</v>
      </c>
      <c r="I58" s="43">
        <f>SUM(H58/G58)*100</f>
        <v>77.37735676368295</v>
      </c>
      <c r="J58" s="43">
        <f t="shared" si="13"/>
        <v>-2.377356763682954</v>
      </c>
      <c r="K58" s="43">
        <f>SUM(H58/D58*100-100)</f>
        <v>47.88430590540162</v>
      </c>
    </row>
    <row r="59" spans="1:11" ht="104.25" customHeight="1">
      <c r="A59" s="16" t="s">
        <v>132</v>
      </c>
      <c r="B59" s="17" t="s">
        <v>45</v>
      </c>
      <c r="C59" s="9">
        <v>68.6</v>
      </c>
      <c r="D59" s="38">
        <v>76.92</v>
      </c>
      <c r="E59" s="36">
        <f>SUM(D59/C59)*100</f>
        <v>112.12827988338194</v>
      </c>
      <c r="F59" s="36">
        <f t="shared" si="14"/>
        <v>-37.128279883381936</v>
      </c>
      <c r="G59" s="9">
        <v>63.5</v>
      </c>
      <c r="H59" s="44">
        <v>16.64</v>
      </c>
      <c r="I59" s="45">
        <f>SUM(H59/G59)*100</f>
        <v>26.204724409448822</v>
      </c>
      <c r="J59" s="45">
        <f t="shared" si="13"/>
        <v>48.79527559055118</v>
      </c>
      <c r="K59" s="45">
        <f>SUM(H59/D59*100-100)</f>
        <v>-78.36713468538741</v>
      </c>
    </row>
    <row r="60" spans="1:11" ht="45" customHeight="1">
      <c r="A60" s="16" t="s">
        <v>133</v>
      </c>
      <c r="B60" s="17" t="s">
        <v>27</v>
      </c>
      <c r="C60" s="9">
        <v>4.2</v>
      </c>
      <c r="D60" s="38">
        <v>4.15</v>
      </c>
      <c r="E60" s="36">
        <f>SUM(D60/C60)*100</f>
        <v>98.80952380952381</v>
      </c>
      <c r="F60" s="36">
        <f t="shared" si="14"/>
        <v>-23.80952380952381</v>
      </c>
      <c r="G60" s="9">
        <v>4.4</v>
      </c>
      <c r="H60" s="44">
        <v>4.15</v>
      </c>
      <c r="I60" s="45">
        <f>SUM(H60/G60)*100</f>
        <v>94.31818181818183</v>
      </c>
      <c r="J60" s="45">
        <f t="shared" si="13"/>
        <v>-19.318181818181827</v>
      </c>
      <c r="K60" s="45">
        <f aca="true" t="shared" si="16" ref="K60:K65">SUM(H60/D60*100-100)</f>
        <v>0</v>
      </c>
    </row>
    <row r="61" spans="1:11" ht="61.5" customHeight="1">
      <c r="A61" s="16" t="s">
        <v>134</v>
      </c>
      <c r="B61" s="17" t="s">
        <v>28</v>
      </c>
      <c r="C61" s="9">
        <v>3</v>
      </c>
      <c r="D61" s="38">
        <v>1.5</v>
      </c>
      <c r="E61" s="36">
        <f>SUM(D61/C61)*100</f>
        <v>50</v>
      </c>
      <c r="F61" s="36">
        <f t="shared" si="14"/>
        <v>25</v>
      </c>
      <c r="G61" s="9">
        <v>40</v>
      </c>
      <c r="H61" s="44">
        <v>40</v>
      </c>
      <c r="I61" s="45">
        <f>SUM(H61/G61)*100</f>
        <v>100</v>
      </c>
      <c r="J61" s="45">
        <f t="shared" si="13"/>
        <v>-25</v>
      </c>
      <c r="K61" s="45">
        <f t="shared" si="16"/>
        <v>2566.666666666667</v>
      </c>
    </row>
    <row r="62" spans="1:11" ht="62.25" customHeight="1" hidden="1">
      <c r="A62" s="16" t="s">
        <v>29</v>
      </c>
      <c r="B62" s="17" t="s">
        <v>30</v>
      </c>
      <c r="C62" s="9">
        <v>0</v>
      </c>
      <c r="D62" s="38">
        <v>0</v>
      </c>
      <c r="E62" s="36"/>
      <c r="F62" s="36">
        <f t="shared" si="14"/>
        <v>75</v>
      </c>
      <c r="G62" s="9">
        <v>0</v>
      </c>
      <c r="H62" s="44">
        <v>0</v>
      </c>
      <c r="I62" s="45"/>
      <c r="J62" s="45">
        <f t="shared" si="13"/>
        <v>75</v>
      </c>
      <c r="K62" s="45" t="e">
        <f t="shared" si="16"/>
        <v>#DIV/0!</v>
      </c>
    </row>
    <row r="63" spans="1:11" ht="62.25" customHeight="1">
      <c r="A63" s="16" t="s">
        <v>59</v>
      </c>
      <c r="B63" s="17" t="s">
        <v>60</v>
      </c>
      <c r="C63" s="9">
        <v>0</v>
      </c>
      <c r="D63" s="38">
        <v>0</v>
      </c>
      <c r="E63" s="36"/>
      <c r="F63" s="36">
        <f t="shared" si="14"/>
        <v>75</v>
      </c>
      <c r="G63" s="9">
        <v>10</v>
      </c>
      <c r="H63" s="44">
        <v>10</v>
      </c>
      <c r="I63" s="45"/>
      <c r="J63" s="45">
        <f t="shared" si="13"/>
        <v>75</v>
      </c>
      <c r="K63" s="45"/>
    </row>
    <row r="64" spans="1:11" ht="62.25" customHeight="1" hidden="1">
      <c r="A64" s="16" t="s">
        <v>31</v>
      </c>
      <c r="B64" s="17" t="s">
        <v>32</v>
      </c>
      <c r="C64" s="9">
        <v>0</v>
      </c>
      <c r="D64" s="38">
        <v>0</v>
      </c>
      <c r="E64" s="36"/>
      <c r="F64" s="36">
        <f t="shared" si="14"/>
        <v>75</v>
      </c>
      <c r="G64" s="9">
        <v>0</v>
      </c>
      <c r="H64" s="44">
        <v>0</v>
      </c>
      <c r="I64" s="45"/>
      <c r="J64" s="45">
        <f t="shared" si="13"/>
        <v>75</v>
      </c>
      <c r="K64" s="45" t="e">
        <f t="shared" si="16"/>
        <v>#DIV/0!</v>
      </c>
    </row>
    <row r="65" spans="1:11" ht="41.25" customHeight="1">
      <c r="A65" s="16" t="s">
        <v>135</v>
      </c>
      <c r="B65" s="17" t="s">
        <v>33</v>
      </c>
      <c r="C65" s="9">
        <v>20</v>
      </c>
      <c r="D65" s="38">
        <v>3</v>
      </c>
      <c r="E65" s="36">
        <f>SUM(D65/C65)*100</f>
        <v>15</v>
      </c>
      <c r="F65" s="36">
        <f t="shared" si="14"/>
        <v>60</v>
      </c>
      <c r="G65" s="9">
        <v>8.7</v>
      </c>
      <c r="H65" s="44">
        <v>3</v>
      </c>
      <c r="I65" s="45">
        <f>SUM(H65/G65)*100</f>
        <v>34.48275862068966</v>
      </c>
      <c r="J65" s="45">
        <f t="shared" si="13"/>
        <v>40.51724137931034</v>
      </c>
      <c r="K65" s="45">
        <f t="shared" si="16"/>
        <v>0</v>
      </c>
    </row>
    <row r="66" spans="1:11" ht="29.25" customHeight="1">
      <c r="A66" s="16" t="s">
        <v>136</v>
      </c>
      <c r="B66" s="17" t="s">
        <v>34</v>
      </c>
      <c r="C66" s="9">
        <v>4</v>
      </c>
      <c r="D66" s="38">
        <v>0</v>
      </c>
      <c r="E66" s="36">
        <f>SUM(D66/C66)*100</f>
        <v>0</v>
      </c>
      <c r="F66" s="36">
        <f t="shared" si="14"/>
        <v>75</v>
      </c>
      <c r="G66" s="9">
        <v>3</v>
      </c>
      <c r="H66" s="44">
        <v>0</v>
      </c>
      <c r="I66" s="45">
        <f>SUM(H66/G66)*100</f>
        <v>0</v>
      </c>
      <c r="J66" s="45">
        <f t="shared" si="13"/>
        <v>75</v>
      </c>
      <c r="K66" s="45"/>
    </row>
    <row r="67" spans="1:11" ht="30" customHeight="1">
      <c r="A67" s="16" t="s">
        <v>137</v>
      </c>
      <c r="B67" s="17" t="s">
        <v>35</v>
      </c>
      <c r="C67" s="9">
        <v>250</v>
      </c>
      <c r="D67" s="38">
        <v>268.2</v>
      </c>
      <c r="E67" s="36">
        <f>SUM(D67/C67)*100</f>
        <v>107.28</v>
      </c>
      <c r="F67" s="36">
        <f t="shared" si="14"/>
        <v>-32.28</v>
      </c>
      <c r="G67" s="9">
        <v>250</v>
      </c>
      <c r="H67" s="44">
        <v>200</v>
      </c>
      <c r="I67" s="45">
        <f>SUM(H67/G67)*100</f>
        <v>80</v>
      </c>
      <c r="J67" s="45">
        <f t="shared" si="13"/>
        <v>-5</v>
      </c>
      <c r="K67" s="45">
        <f>SUM(H67/D67*100-100)</f>
        <v>-25.428784489187166</v>
      </c>
    </row>
    <row r="68" spans="1:11" ht="46.5" customHeight="1">
      <c r="A68" s="16" t="s">
        <v>138</v>
      </c>
      <c r="B68" s="17" t="s">
        <v>36</v>
      </c>
      <c r="C68" s="9">
        <v>3</v>
      </c>
      <c r="D68" s="38">
        <v>5</v>
      </c>
      <c r="E68" s="36">
        <f>SUM(D68/C68)*100</f>
        <v>166.66666666666669</v>
      </c>
      <c r="F68" s="36">
        <f t="shared" si="14"/>
        <v>-91.66666666666669</v>
      </c>
      <c r="G68" s="9">
        <v>34</v>
      </c>
      <c r="H68" s="44">
        <v>30.02</v>
      </c>
      <c r="I68" s="45">
        <f>SUM(H68/G68)*100</f>
        <v>88.29411764705883</v>
      </c>
      <c r="J68" s="45">
        <f t="shared" si="13"/>
        <v>-13.294117647058826</v>
      </c>
      <c r="K68" s="45">
        <f>SUM(H68/D68*100-100)</f>
        <v>500.4</v>
      </c>
    </row>
    <row r="69" spans="1:11" ht="46.5" customHeight="1" hidden="1">
      <c r="A69" s="16" t="s">
        <v>61</v>
      </c>
      <c r="B69" s="17" t="s">
        <v>62</v>
      </c>
      <c r="C69" s="9"/>
      <c r="D69" s="38"/>
      <c r="E69" s="36"/>
      <c r="F69" s="36">
        <f>SUM(50-E69)</f>
        <v>50</v>
      </c>
      <c r="G69" s="9"/>
      <c r="H69" s="44"/>
      <c r="I69" s="45"/>
      <c r="J69" s="45">
        <f t="shared" si="13"/>
        <v>75</v>
      </c>
      <c r="K69" s="45" t="e">
        <f>SUM(H69/D69*100-100)</f>
        <v>#DIV/0!</v>
      </c>
    </row>
    <row r="70" spans="1:11" ht="31.5" customHeight="1">
      <c r="A70" s="16" t="s">
        <v>139</v>
      </c>
      <c r="B70" s="17" t="s">
        <v>37</v>
      </c>
      <c r="C70" s="9">
        <v>43</v>
      </c>
      <c r="D70" s="38">
        <v>0</v>
      </c>
      <c r="E70" s="36">
        <f>SUM(D70/C70)*100</f>
        <v>0</v>
      </c>
      <c r="F70" s="36">
        <f>SUM(75-E70)</f>
        <v>75</v>
      </c>
      <c r="G70" s="9">
        <v>115</v>
      </c>
      <c r="H70" s="44">
        <v>115</v>
      </c>
      <c r="I70" s="45">
        <f aca="true" t="shared" si="17" ref="I70:I75">SUM(H70/G70)*100</f>
        <v>100</v>
      </c>
      <c r="J70" s="45">
        <f t="shared" si="13"/>
        <v>-25</v>
      </c>
      <c r="K70" s="45"/>
    </row>
    <row r="71" spans="1:11" ht="60.75" customHeight="1">
      <c r="A71" s="2" t="s">
        <v>140</v>
      </c>
      <c r="B71" s="25" t="s">
        <v>46</v>
      </c>
      <c r="C71" s="9">
        <v>20</v>
      </c>
      <c r="D71" s="38">
        <v>18</v>
      </c>
      <c r="E71" s="36">
        <f>SUM(D71/C71)*100</f>
        <v>90</v>
      </c>
      <c r="F71" s="36">
        <f>SUM(75-E71)</f>
        <v>-15</v>
      </c>
      <c r="G71" s="9">
        <v>33</v>
      </c>
      <c r="H71" s="44">
        <v>33</v>
      </c>
      <c r="I71" s="45">
        <f t="shared" si="17"/>
        <v>100</v>
      </c>
      <c r="J71" s="45">
        <f t="shared" si="13"/>
        <v>-25</v>
      </c>
      <c r="K71" s="45">
        <f>SUM(H71/D71*100-100)</f>
        <v>83.33333333333331</v>
      </c>
    </row>
    <row r="72" spans="1:11" ht="43.5" customHeight="1">
      <c r="A72" s="2" t="s">
        <v>141</v>
      </c>
      <c r="B72" s="25" t="s">
        <v>38</v>
      </c>
      <c r="C72" s="9">
        <v>22.5</v>
      </c>
      <c r="D72" s="38">
        <v>19.03</v>
      </c>
      <c r="E72" s="36">
        <f>SUM(D72/C72)*100</f>
        <v>84.57777777777778</v>
      </c>
      <c r="F72" s="36">
        <f>SUM(75-E72)</f>
        <v>-9.577777777777783</v>
      </c>
      <c r="G72" s="9">
        <v>83.2</v>
      </c>
      <c r="H72" s="44">
        <v>119.01</v>
      </c>
      <c r="I72" s="45">
        <f t="shared" si="17"/>
        <v>143.0408653846154</v>
      </c>
      <c r="J72" s="45">
        <f t="shared" si="13"/>
        <v>-68.04086538461539</v>
      </c>
      <c r="K72" s="45">
        <f>SUM(H72/D72*100-100)</f>
        <v>525.3809774040988</v>
      </c>
    </row>
    <row r="73" spans="1:11" ht="60.75" customHeight="1">
      <c r="A73" s="2" t="s">
        <v>142</v>
      </c>
      <c r="B73" s="25" t="s">
        <v>39</v>
      </c>
      <c r="C73" s="9">
        <v>146</v>
      </c>
      <c r="D73" s="38">
        <v>88.7</v>
      </c>
      <c r="E73" s="36">
        <f>SUM(D73/C73)*100</f>
        <v>60.75342465753425</v>
      </c>
      <c r="F73" s="36">
        <f>SUM(75-E73)</f>
        <v>14.246575342465754</v>
      </c>
      <c r="G73" s="9">
        <v>270.2</v>
      </c>
      <c r="H73" s="44">
        <v>237.3</v>
      </c>
      <c r="I73" s="45">
        <f t="shared" si="17"/>
        <v>87.8238341968912</v>
      </c>
      <c r="J73" s="45">
        <f t="shared" si="13"/>
        <v>-12.823834196891198</v>
      </c>
      <c r="K73" s="45">
        <f>SUM(H73/D73*100-100)</f>
        <v>167.53100338218718</v>
      </c>
    </row>
    <row r="74" spans="1:11" ht="45" customHeight="1">
      <c r="A74" s="2" t="s">
        <v>143</v>
      </c>
      <c r="B74" s="25" t="s">
        <v>40</v>
      </c>
      <c r="C74" s="9">
        <v>838</v>
      </c>
      <c r="D74" s="38">
        <v>658.86</v>
      </c>
      <c r="E74" s="36">
        <f>SUM(D74/C74)*100</f>
        <v>78.62291169451075</v>
      </c>
      <c r="F74" s="36">
        <f>SUM(75-E74)</f>
        <v>-3.622911694510748</v>
      </c>
      <c r="G74" s="9">
        <v>1270.2</v>
      </c>
      <c r="H74" s="44">
        <v>882.73</v>
      </c>
      <c r="I74" s="45">
        <f t="shared" si="17"/>
        <v>69.49535506219493</v>
      </c>
      <c r="J74" s="45">
        <f t="shared" si="13"/>
        <v>5.504644937805068</v>
      </c>
      <c r="K74" s="45">
        <f>SUM(H74/D74*100-100)</f>
        <v>33.978386910724595</v>
      </c>
    </row>
    <row r="75" spans="1:11" ht="17.25" customHeight="1">
      <c r="A75" s="1" t="s">
        <v>70</v>
      </c>
      <c r="B75" s="26" t="s">
        <v>41</v>
      </c>
      <c r="C75" s="10">
        <f>SUM(C76:C77)</f>
        <v>0</v>
      </c>
      <c r="D75" s="37">
        <f>SUM(D76:D77)</f>
        <v>-14.24</v>
      </c>
      <c r="E75" s="8"/>
      <c r="F75" s="8"/>
      <c r="G75" s="10">
        <f>SUM(G76:G77)</f>
        <v>3</v>
      </c>
      <c r="H75" s="42">
        <f>SUM(H76:H77)</f>
        <v>-18.86</v>
      </c>
      <c r="I75" s="43">
        <f t="shared" si="17"/>
        <v>-628.6666666666666</v>
      </c>
      <c r="J75" s="43">
        <f t="shared" si="13"/>
        <v>703.6666666666666</v>
      </c>
      <c r="K75" s="43">
        <f>SUM(H75/D75*100-100)</f>
        <v>32.443820224719104</v>
      </c>
    </row>
    <row r="76" spans="1:11" s="24" customFormat="1" ht="35.25" customHeight="1">
      <c r="A76" s="2" t="s">
        <v>199</v>
      </c>
      <c r="B76" s="25" t="s">
        <v>200</v>
      </c>
      <c r="C76" s="9">
        <v>0</v>
      </c>
      <c r="D76" s="38">
        <v>-14.24</v>
      </c>
      <c r="E76" s="36"/>
      <c r="F76" s="36"/>
      <c r="G76" s="9">
        <v>0</v>
      </c>
      <c r="H76" s="44">
        <v>-21.98</v>
      </c>
      <c r="I76" s="45"/>
      <c r="J76" s="45"/>
      <c r="K76" s="45"/>
    </row>
    <row r="77" spans="1:11" s="24" customFormat="1" ht="17.25" customHeight="1">
      <c r="A77" s="2" t="s">
        <v>69</v>
      </c>
      <c r="B77" s="25" t="s">
        <v>144</v>
      </c>
      <c r="C77" s="9">
        <v>0</v>
      </c>
      <c r="D77" s="38">
        <v>0</v>
      </c>
      <c r="E77" s="36"/>
      <c r="F77" s="36"/>
      <c r="G77" s="9">
        <v>3</v>
      </c>
      <c r="H77" s="44">
        <v>3.12</v>
      </c>
      <c r="I77" s="45">
        <f aca="true" t="shared" si="18" ref="I77:I82">SUM(H77/G77)*100</f>
        <v>104</v>
      </c>
      <c r="J77" s="45">
        <f aca="true" t="shared" si="19" ref="J77:J86">SUM(75-I77)</f>
        <v>-29</v>
      </c>
      <c r="K77" s="45"/>
    </row>
    <row r="78" spans="1:11" ht="19.5" customHeight="1">
      <c r="A78" s="39" t="s">
        <v>146</v>
      </c>
      <c r="B78" s="40" t="s">
        <v>145</v>
      </c>
      <c r="C78" s="47">
        <f>SUM(C5+C10+C15+C21+C24+C27+C28+C31+C34+C43+C51+C54+C55+C56+C57+C58+C75)</f>
        <v>108080.90000000001</v>
      </c>
      <c r="D78" s="48">
        <f>SUM(D5+D10+D15+D21+D24+D27+D28+D31+D34+D43+D51+D54+D55+D56+D57+D58+D75)</f>
        <v>82669.01000000001</v>
      </c>
      <c r="E78" s="49">
        <f>SUM(D78/C78)*100</f>
        <v>76.48808438863851</v>
      </c>
      <c r="F78" s="49">
        <f>SUM(75-E78)</f>
        <v>-1.4880843886385122</v>
      </c>
      <c r="G78" s="47">
        <f>SUM(G5+G10+G15+G21+G24+G27+G28+G31+G34+G43+G51+G54+G55+G56+G57+G58+G75)</f>
        <v>104608</v>
      </c>
      <c r="H78" s="50">
        <f>SUM(H5+H10+H15+H21+H24+H27+H28+H31+H34+H43+H51+H54+H55+H56+H57+H58+H75)</f>
        <v>76887.16</v>
      </c>
      <c r="I78" s="51">
        <f t="shared" si="18"/>
        <v>73.50026766595289</v>
      </c>
      <c r="J78" s="51">
        <f t="shared" si="19"/>
        <v>1.4997323340471098</v>
      </c>
      <c r="K78" s="51">
        <f>SUM(H78/D78*100-100)</f>
        <v>-6.993975130463042</v>
      </c>
    </row>
    <row r="79" spans="1:11" s="33" customFormat="1" ht="27.75" customHeight="1">
      <c r="A79" s="1" t="s">
        <v>147</v>
      </c>
      <c r="B79" s="26" t="s">
        <v>150</v>
      </c>
      <c r="C79" s="52">
        <f>SUM(C80:C81)</f>
        <v>112269.1</v>
      </c>
      <c r="D79" s="53">
        <f>SUM(D80:D81)</f>
        <v>75210.1</v>
      </c>
      <c r="E79" s="54">
        <f>SUM(D79/C79)*100</f>
        <v>66.99091735838267</v>
      </c>
      <c r="F79" s="54">
        <f>SUM(75-E79)</f>
        <v>8.009082641617326</v>
      </c>
      <c r="G79" s="10">
        <f>SUM(G80:G81)</f>
        <v>110588.6</v>
      </c>
      <c r="H79" s="42">
        <f>SUM(H80:H81)</f>
        <v>79647.4</v>
      </c>
      <c r="I79" s="43">
        <f t="shared" si="18"/>
        <v>72.02134758917283</v>
      </c>
      <c r="J79" s="43">
        <f t="shared" si="19"/>
        <v>2.9786524108271664</v>
      </c>
      <c r="K79" s="43">
        <f>SUM(H79/D79*100-100)</f>
        <v>5.899872490529859</v>
      </c>
    </row>
    <row r="80" spans="1:11" s="34" customFormat="1" ht="27.75" customHeight="1">
      <c r="A80" s="2" t="s">
        <v>148</v>
      </c>
      <c r="B80" s="25" t="s">
        <v>151</v>
      </c>
      <c r="C80" s="55">
        <v>60105.9</v>
      </c>
      <c r="D80" s="56">
        <v>43312.2</v>
      </c>
      <c r="E80" s="57">
        <f>SUM(D80/C80)*100</f>
        <v>72.0598144275354</v>
      </c>
      <c r="F80" s="57">
        <f>SUM(75-E80)</f>
        <v>2.9401855724645998</v>
      </c>
      <c r="G80" s="9">
        <v>60027.8</v>
      </c>
      <c r="H80" s="44">
        <v>44254.8</v>
      </c>
      <c r="I80" s="45">
        <f t="shared" si="18"/>
        <v>73.72384128687042</v>
      </c>
      <c r="J80" s="45">
        <f t="shared" si="19"/>
        <v>1.2761587131295755</v>
      </c>
      <c r="K80" s="45">
        <f>SUM(H80/D80*100-100)</f>
        <v>2.176292130161954</v>
      </c>
    </row>
    <row r="81" spans="1:11" s="34" customFormat="1" ht="42.75" customHeight="1">
      <c r="A81" s="2" t="s">
        <v>149</v>
      </c>
      <c r="B81" s="25" t="s">
        <v>152</v>
      </c>
      <c r="C81" s="55">
        <v>52163.2</v>
      </c>
      <c r="D81" s="56">
        <v>31897.9</v>
      </c>
      <c r="E81" s="57">
        <f>SUM(D81/C81)*100</f>
        <v>61.15019784062328</v>
      </c>
      <c r="F81" s="57">
        <f>SUM(75-E81)</f>
        <v>13.849802159376722</v>
      </c>
      <c r="G81" s="9">
        <v>50560.8</v>
      </c>
      <c r="H81" s="44">
        <v>35392.6</v>
      </c>
      <c r="I81" s="45">
        <f t="shared" si="18"/>
        <v>70.00007911267227</v>
      </c>
      <c r="J81" s="45">
        <f t="shared" si="19"/>
        <v>4.9999208873277325</v>
      </c>
      <c r="K81" s="45">
        <f>SUM(H81/D81*100-100)</f>
        <v>10.955893648171184</v>
      </c>
    </row>
    <row r="82" spans="1:11" s="33" customFormat="1" ht="27.75" customHeight="1">
      <c r="A82" s="1" t="s">
        <v>153</v>
      </c>
      <c r="B82" s="26" t="s">
        <v>154</v>
      </c>
      <c r="C82" s="52">
        <f>SUM(C83:C92)</f>
        <v>40194.5</v>
      </c>
      <c r="D82" s="53">
        <f>SUM(D83:D92)</f>
        <v>2924.6000000000004</v>
      </c>
      <c r="E82" s="54">
        <f>SUM(D82/C82)*100</f>
        <v>7.276119867146004</v>
      </c>
      <c r="F82" s="54">
        <f>SUM(75-E82)</f>
        <v>67.72388013285399</v>
      </c>
      <c r="G82" s="10">
        <f>SUM(G83:G92)</f>
        <v>111688.22</v>
      </c>
      <c r="H82" s="42">
        <f>SUM(H83:H92)</f>
        <v>53450.13</v>
      </c>
      <c r="I82" s="43">
        <f t="shared" si="18"/>
        <v>47.85655103107561</v>
      </c>
      <c r="J82" s="43">
        <f t="shared" si="19"/>
        <v>27.14344896892439</v>
      </c>
      <c r="K82" s="43"/>
    </row>
    <row r="83" spans="1:11" s="34" customFormat="1" ht="30" customHeight="1" hidden="1">
      <c r="A83" s="2" t="s">
        <v>155</v>
      </c>
      <c r="B83" s="25" t="s">
        <v>166</v>
      </c>
      <c r="C83" s="55">
        <v>0</v>
      </c>
      <c r="D83" s="56">
        <v>0</v>
      </c>
      <c r="E83" s="57"/>
      <c r="F83" s="57"/>
      <c r="G83" s="9">
        <v>0</v>
      </c>
      <c r="H83" s="44">
        <v>0</v>
      </c>
      <c r="I83" s="45"/>
      <c r="J83" s="45"/>
      <c r="K83" s="45"/>
    </row>
    <row r="84" spans="1:11" s="34" customFormat="1" ht="44.25" customHeight="1">
      <c r="A84" s="2" t="s">
        <v>156</v>
      </c>
      <c r="B84" s="25" t="s">
        <v>161</v>
      </c>
      <c r="C84" s="55">
        <v>8028.1</v>
      </c>
      <c r="D84" s="56">
        <v>0</v>
      </c>
      <c r="E84" s="57">
        <f>SUM(D84/C84)*100</f>
        <v>0</v>
      </c>
      <c r="F84" s="57">
        <f>SUM(75-E84)</f>
        <v>75</v>
      </c>
      <c r="G84" s="9">
        <v>3850</v>
      </c>
      <c r="H84" s="44">
        <v>0</v>
      </c>
      <c r="I84" s="45">
        <f>SUM(H84/G84)*100</f>
        <v>0</v>
      </c>
      <c r="J84" s="45">
        <f t="shared" si="19"/>
        <v>75</v>
      </c>
      <c r="K84" s="45"/>
    </row>
    <row r="85" spans="1:11" s="34" customFormat="1" ht="137.25" customHeight="1">
      <c r="A85" s="2" t="s">
        <v>211</v>
      </c>
      <c r="B85" s="25" t="s">
        <v>215</v>
      </c>
      <c r="C85" s="55">
        <v>0</v>
      </c>
      <c r="D85" s="56">
        <v>0</v>
      </c>
      <c r="E85" s="57"/>
      <c r="F85" s="57"/>
      <c r="G85" s="9">
        <v>17241.5</v>
      </c>
      <c r="H85" s="44">
        <v>0</v>
      </c>
      <c r="I85" s="45">
        <f>SUM(H85/G85)*100</f>
        <v>0</v>
      </c>
      <c r="J85" s="45">
        <f t="shared" si="19"/>
        <v>75</v>
      </c>
      <c r="K85" s="45"/>
    </row>
    <row r="86" spans="1:11" s="34" customFormat="1" ht="105" customHeight="1">
      <c r="A86" s="2" t="s">
        <v>212</v>
      </c>
      <c r="B86" s="25" t="s">
        <v>216</v>
      </c>
      <c r="C86" s="55">
        <v>0</v>
      </c>
      <c r="D86" s="56">
        <v>0</v>
      </c>
      <c r="E86" s="57"/>
      <c r="F86" s="57"/>
      <c r="G86" s="9">
        <v>718.4</v>
      </c>
      <c r="H86" s="44">
        <v>0</v>
      </c>
      <c r="I86" s="45">
        <f>SUM(H86/G86)*100</f>
        <v>0</v>
      </c>
      <c r="J86" s="45">
        <f t="shared" si="19"/>
        <v>75</v>
      </c>
      <c r="K86" s="45"/>
    </row>
    <row r="87" spans="1:11" s="34" customFormat="1" ht="43.5" customHeight="1">
      <c r="A87" s="2" t="s">
        <v>159</v>
      </c>
      <c r="B87" s="25" t="s">
        <v>162</v>
      </c>
      <c r="C87" s="55">
        <v>618.5</v>
      </c>
      <c r="D87" s="56">
        <v>553.4</v>
      </c>
      <c r="E87" s="57">
        <f>SUM(D87/C87)*100</f>
        <v>89.47453516572352</v>
      </c>
      <c r="F87" s="57">
        <f>SUM(75-E87)</f>
        <v>-14.474535165723523</v>
      </c>
      <c r="G87" s="9">
        <v>610.1</v>
      </c>
      <c r="H87" s="44">
        <v>562.95</v>
      </c>
      <c r="I87" s="45">
        <f>SUM(H87/G87)*100</f>
        <v>92.27175872807737</v>
      </c>
      <c r="J87" s="45">
        <f>SUM(75-I87)</f>
        <v>-17.271758728077373</v>
      </c>
      <c r="K87" s="45">
        <f>SUM(H87/D87*100-100)</f>
        <v>1.7256956993133628</v>
      </c>
    </row>
    <row r="88" spans="1:11" s="34" customFormat="1" ht="30.75" customHeight="1">
      <c r="A88" s="2" t="s">
        <v>157</v>
      </c>
      <c r="B88" s="25" t="s">
        <v>163</v>
      </c>
      <c r="C88" s="55">
        <v>76.2</v>
      </c>
      <c r="D88" s="56">
        <v>0</v>
      </c>
      <c r="E88" s="57">
        <f>SUM(D88/C88)*100</f>
        <v>0</v>
      </c>
      <c r="F88" s="57">
        <f>SUM(75-E88)</f>
        <v>75</v>
      </c>
      <c r="G88" s="9">
        <v>34.36</v>
      </c>
      <c r="H88" s="44">
        <v>34.36</v>
      </c>
      <c r="I88" s="45">
        <f>SUM(H88/G88)*100</f>
        <v>100</v>
      </c>
      <c r="J88" s="45">
        <f>SUM(75-I88)</f>
        <v>-25</v>
      </c>
      <c r="K88" s="45"/>
    </row>
    <row r="89" spans="1:11" s="34" customFormat="1" ht="48.75" customHeight="1">
      <c r="A89" s="2" t="s">
        <v>205</v>
      </c>
      <c r="B89" s="25" t="s">
        <v>208</v>
      </c>
      <c r="C89" s="55">
        <v>0</v>
      </c>
      <c r="D89" s="56">
        <v>0</v>
      </c>
      <c r="E89" s="57"/>
      <c r="F89" s="57"/>
      <c r="G89" s="9">
        <v>274.86</v>
      </c>
      <c r="H89" s="44">
        <v>0</v>
      </c>
      <c r="I89" s="45">
        <f>SUM(H89/G89)*100</f>
        <v>0</v>
      </c>
      <c r="J89" s="45">
        <f>SUM(75-I89)</f>
        <v>75</v>
      </c>
      <c r="K89" s="45"/>
    </row>
    <row r="90" spans="1:11" s="34" customFormat="1" ht="44.25" customHeight="1">
      <c r="A90" s="2" t="s">
        <v>160</v>
      </c>
      <c r="B90" s="25" t="s">
        <v>164</v>
      </c>
      <c r="C90" s="55">
        <v>1649.5</v>
      </c>
      <c r="D90" s="56">
        <v>1649.5</v>
      </c>
      <c r="E90" s="57">
        <f>SUM(D90/C90)*100</f>
        <v>100</v>
      </c>
      <c r="F90" s="57">
        <f aca="true" t="shared" si="20" ref="F90:F95">SUM(75-E90)</f>
        <v>-25</v>
      </c>
      <c r="G90" s="9">
        <v>0</v>
      </c>
      <c r="H90" s="44">
        <v>0</v>
      </c>
      <c r="I90" s="45"/>
      <c r="J90" s="45"/>
      <c r="K90" s="45"/>
    </row>
    <row r="91" spans="1:11" s="34" customFormat="1" ht="44.25" customHeight="1">
      <c r="A91" s="2" t="s">
        <v>213</v>
      </c>
      <c r="B91" s="25" t="s">
        <v>161</v>
      </c>
      <c r="C91" s="55">
        <v>0</v>
      </c>
      <c r="D91" s="56">
        <v>0</v>
      </c>
      <c r="E91" s="57"/>
      <c r="F91" s="57"/>
      <c r="G91" s="9">
        <v>2433.6</v>
      </c>
      <c r="H91" s="44">
        <v>1253.32</v>
      </c>
      <c r="I91" s="45"/>
      <c r="J91" s="45"/>
      <c r="K91" s="45"/>
    </row>
    <row r="92" spans="1:11" s="34" customFormat="1" ht="18.75" customHeight="1">
      <c r="A92" s="2" t="s">
        <v>158</v>
      </c>
      <c r="B92" s="25" t="s">
        <v>165</v>
      </c>
      <c r="C92" s="55">
        <v>29822.2</v>
      </c>
      <c r="D92" s="56">
        <v>721.7</v>
      </c>
      <c r="E92" s="57">
        <f>SUM(D92/C92)*100</f>
        <v>2.4200092548504135</v>
      </c>
      <c r="F92" s="57">
        <f t="shared" si="20"/>
        <v>72.57999074514959</v>
      </c>
      <c r="G92" s="9">
        <v>86525.4</v>
      </c>
      <c r="H92" s="44">
        <v>51599.5</v>
      </c>
      <c r="I92" s="45">
        <f aca="true" t="shared" si="21" ref="I92:I98">SUM(H92/G92)*100</f>
        <v>59.63508981177782</v>
      </c>
      <c r="J92" s="45">
        <f aca="true" t="shared" si="22" ref="J92:J106">SUM(75-I92)</f>
        <v>15.364910188222183</v>
      </c>
      <c r="K92" s="45">
        <f>SUM(H92/D92*100-100)</f>
        <v>7049.715948455037</v>
      </c>
    </row>
    <row r="93" spans="1:11" s="33" customFormat="1" ht="27.75" customHeight="1">
      <c r="A93" s="1" t="s">
        <v>167</v>
      </c>
      <c r="B93" s="26" t="s">
        <v>203</v>
      </c>
      <c r="C93" s="52">
        <f>SUM(C94:C99)</f>
        <v>147543.59999999998</v>
      </c>
      <c r="D93" s="53">
        <f>SUM(D94:D99)</f>
        <v>104598.90000000001</v>
      </c>
      <c r="E93" s="54">
        <f>SUM(D93/C93)*100</f>
        <v>70.89355282099665</v>
      </c>
      <c r="F93" s="54">
        <f t="shared" si="20"/>
        <v>4.106447179003354</v>
      </c>
      <c r="G93" s="10">
        <f>SUM(G94:G99)</f>
        <v>175492.59999999998</v>
      </c>
      <c r="H93" s="42">
        <f>SUM(H94:H99)</f>
        <v>128847.81999999999</v>
      </c>
      <c r="I93" s="43">
        <f t="shared" si="21"/>
        <v>73.42065705334583</v>
      </c>
      <c r="J93" s="43">
        <f t="shared" si="22"/>
        <v>1.5793429466541653</v>
      </c>
      <c r="K93" s="43">
        <f>SUM(H93/D93*100-100)</f>
        <v>23.182767696409783</v>
      </c>
    </row>
    <row r="94" spans="1:11" s="34" customFormat="1" ht="48" customHeight="1">
      <c r="A94" s="2" t="s">
        <v>168</v>
      </c>
      <c r="B94" s="29" t="s">
        <v>172</v>
      </c>
      <c r="C94" s="9">
        <v>146884</v>
      </c>
      <c r="D94" s="58">
        <v>103939.3</v>
      </c>
      <c r="E94" s="59">
        <f>SUM(D94/C94)*100</f>
        <v>70.76284687236186</v>
      </c>
      <c r="F94" s="59">
        <f t="shared" si="20"/>
        <v>4.237153127638138</v>
      </c>
      <c r="G94" s="9">
        <v>171384.8</v>
      </c>
      <c r="H94" s="44">
        <v>125229.9</v>
      </c>
      <c r="I94" s="45">
        <f t="shared" si="21"/>
        <v>73.06943206165307</v>
      </c>
      <c r="J94" s="45">
        <f t="shared" si="22"/>
        <v>1.9305679383469254</v>
      </c>
      <c r="K94" s="45">
        <f>SUM(H94/D94*100-100)</f>
        <v>20.48368615143646</v>
      </c>
    </row>
    <row r="95" spans="1:11" s="41" customFormat="1" ht="72.75" customHeight="1">
      <c r="A95" s="2" t="s">
        <v>169</v>
      </c>
      <c r="B95" s="35" t="s">
        <v>173</v>
      </c>
      <c r="C95" s="9">
        <v>22.8</v>
      </c>
      <c r="D95" s="58">
        <v>22.8</v>
      </c>
      <c r="E95" s="59">
        <f>SUM(D95/C95)*100</f>
        <v>100</v>
      </c>
      <c r="F95" s="59">
        <f t="shared" si="20"/>
        <v>-25</v>
      </c>
      <c r="G95" s="9">
        <v>5.3</v>
      </c>
      <c r="H95" s="44">
        <v>5.3</v>
      </c>
      <c r="I95" s="45">
        <f t="shared" si="21"/>
        <v>100</v>
      </c>
      <c r="J95" s="45">
        <f t="shared" si="22"/>
        <v>-25</v>
      </c>
      <c r="K95" s="45">
        <f>SUM(H95/D95*100-100)</f>
        <v>-76.75438596491229</v>
      </c>
    </row>
    <row r="96" spans="1:11" s="34" customFormat="1" ht="120.75" customHeight="1">
      <c r="A96" s="2" t="s">
        <v>170</v>
      </c>
      <c r="B96" s="29" t="s">
        <v>174</v>
      </c>
      <c r="C96" s="9">
        <v>0</v>
      </c>
      <c r="D96" s="58">
        <v>0</v>
      </c>
      <c r="E96" s="59"/>
      <c r="F96" s="59"/>
      <c r="G96" s="9">
        <v>1273.5</v>
      </c>
      <c r="H96" s="44">
        <v>1273.5</v>
      </c>
      <c r="I96" s="45">
        <f t="shared" si="21"/>
        <v>100</v>
      </c>
      <c r="J96" s="45">
        <f t="shared" si="22"/>
        <v>-25</v>
      </c>
      <c r="K96" s="45"/>
    </row>
    <row r="97" spans="1:11" s="34" customFormat="1" ht="76.5" customHeight="1">
      <c r="A97" s="2" t="s">
        <v>171</v>
      </c>
      <c r="B97" s="30" t="s">
        <v>175</v>
      </c>
      <c r="C97" s="9">
        <v>636.8</v>
      </c>
      <c r="D97" s="58">
        <v>636.8</v>
      </c>
      <c r="E97" s="59">
        <f>SUM(D97/C97)*100</f>
        <v>100</v>
      </c>
      <c r="F97" s="59">
        <f>SUM(75-E97)</f>
        <v>-25</v>
      </c>
      <c r="G97" s="9">
        <v>1273.5</v>
      </c>
      <c r="H97" s="44">
        <v>1273.5</v>
      </c>
      <c r="I97" s="45">
        <f t="shared" si="21"/>
        <v>100</v>
      </c>
      <c r="J97" s="45">
        <f t="shared" si="22"/>
        <v>-25</v>
      </c>
      <c r="K97" s="45">
        <f>SUM(H97/D97*100-100)</f>
        <v>99.98429648241208</v>
      </c>
    </row>
    <row r="98" spans="1:11" s="34" customFormat="1" ht="76.5" customHeight="1">
      <c r="A98" s="2" t="s">
        <v>171</v>
      </c>
      <c r="B98" s="30" t="s">
        <v>175</v>
      </c>
      <c r="C98" s="9">
        <v>0</v>
      </c>
      <c r="D98" s="58">
        <v>0</v>
      </c>
      <c r="E98" s="59"/>
      <c r="F98" s="59"/>
      <c r="G98" s="9">
        <v>636.8</v>
      </c>
      <c r="H98" s="44">
        <v>636.75</v>
      </c>
      <c r="I98" s="45">
        <f t="shared" si="21"/>
        <v>99.99214824120604</v>
      </c>
      <c r="J98" s="45">
        <f t="shared" si="22"/>
        <v>-24.99214824120604</v>
      </c>
      <c r="K98" s="45"/>
    </row>
    <row r="99" spans="1:11" s="34" customFormat="1" ht="18.75" customHeight="1">
      <c r="A99" s="2" t="s">
        <v>214</v>
      </c>
      <c r="B99" s="30" t="s">
        <v>217</v>
      </c>
      <c r="C99" s="9">
        <v>0</v>
      </c>
      <c r="D99" s="58">
        <v>0</v>
      </c>
      <c r="E99" s="59"/>
      <c r="F99" s="59"/>
      <c r="G99" s="9">
        <v>918.7</v>
      </c>
      <c r="H99" s="44">
        <v>428.87</v>
      </c>
      <c r="I99" s="45">
        <f aca="true" t="shared" si="23" ref="I99:I106">SUM(H99/G99)*100</f>
        <v>46.68226842277131</v>
      </c>
      <c r="J99" s="45">
        <f t="shared" si="22"/>
        <v>28.31773157722869</v>
      </c>
      <c r="K99" s="45"/>
    </row>
    <row r="100" spans="1:11" s="33" customFormat="1" ht="27.75" customHeight="1">
      <c r="A100" s="1" t="s">
        <v>176</v>
      </c>
      <c r="B100" s="26" t="s">
        <v>177</v>
      </c>
      <c r="C100" s="52">
        <f>SUM(C101:C103)</f>
        <v>4286.9</v>
      </c>
      <c r="D100" s="53">
        <f>SUM(D101:D103)</f>
        <v>2037.6</v>
      </c>
      <c r="E100" s="54">
        <f>SUM(D100/C100)*100</f>
        <v>47.5308497982225</v>
      </c>
      <c r="F100" s="54">
        <f aca="true" t="shared" si="24" ref="F100:F106">SUM(75-E100)</f>
        <v>27.469150201777502</v>
      </c>
      <c r="G100" s="10">
        <f>SUM(G101:G103)</f>
        <v>5400.5</v>
      </c>
      <c r="H100" s="42">
        <f>SUM(H101:H103)</f>
        <v>3014.7</v>
      </c>
      <c r="I100" s="43">
        <f t="shared" si="23"/>
        <v>55.82260901768355</v>
      </c>
      <c r="J100" s="43">
        <f t="shared" si="22"/>
        <v>19.177390982316453</v>
      </c>
      <c r="K100" s="43">
        <f>SUM(H100/D100*100-100)</f>
        <v>47.95347467608951</v>
      </c>
    </row>
    <row r="101" spans="1:11" s="34" customFormat="1" ht="75">
      <c r="A101" s="31" t="s">
        <v>178</v>
      </c>
      <c r="B101" s="32" t="s">
        <v>180</v>
      </c>
      <c r="C101" s="60">
        <v>4189.2</v>
      </c>
      <c r="D101" s="38">
        <v>2037.6</v>
      </c>
      <c r="E101" s="36">
        <f>SUM(D101/C101)*100</f>
        <v>48.63935835004297</v>
      </c>
      <c r="F101" s="36">
        <f t="shared" si="24"/>
        <v>26.36064164995703</v>
      </c>
      <c r="G101" s="60">
        <v>4994.5</v>
      </c>
      <c r="H101" s="44">
        <v>2948.7</v>
      </c>
      <c r="I101" s="45">
        <f t="shared" si="23"/>
        <v>59.038942837120835</v>
      </c>
      <c r="J101" s="45">
        <f t="shared" si="22"/>
        <v>15.961057162879165</v>
      </c>
      <c r="K101" s="45">
        <f>SUM(H101/D101*100-100)</f>
        <v>44.7143698468787</v>
      </c>
    </row>
    <row r="102" spans="1:11" s="34" customFormat="1" ht="45.75" customHeight="1" hidden="1">
      <c r="A102" s="31" t="s">
        <v>201</v>
      </c>
      <c r="B102" s="32" t="s">
        <v>202</v>
      </c>
      <c r="C102" s="60">
        <v>0</v>
      </c>
      <c r="D102" s="38">
        <v>0</v>
      </c>
      <c r="E102" s="36"/>
      <c r="F102" s="36">
        <f t="shared" si="24"/>
        <v>75</v>
      </c>
      <c r="G102" s="60">
        <v>0</v>
      </c>
      <c r="H102" s="44">
        <v>0</v>
      </c>
      <c r="I102" s="45"/>
      <c r="J102" s="45">
        <f t="shared" si="22"/>
        <v>75</v>
      </c>
      <c r="K102" s="45"/>
    </row>
    <row r="103" spans="1:11" s="34" customFormat="1" ht="30">
      <c r="A103" s="31" t="s">
        <v>179</v>
      </c>
      <c r="B103" s="32" t="s">
        <v>181</v>
      </c>
      <c r="C103" s="60">
        <v>97.7</v>
      </c>
      <c r="D103" s="38">
        <v>0</v>
      </c>
      <c r="E103" s="36">
        <f>SUM(D103/C103)*100</f>
        <v>0</v>
      </c>
      <c r="F103" s="36">
        <f t="shared" si="24"/>
        <v>75</v>
      </c>
      <c r="G103" s="60">
        <v>406</v>
      </c>
      <c r="H103" s="44">
        <v>66</v>
      </c>
      <c r="I103" s="45">
        <f t="shared" si="23"/>
        <v>16.25615763546798</v>
      </c>
      <c r="J103" s="45">
        <f t="shared" si="22"/>
        <v>58.74384236453202</v>
      </c>
      <c r="K103" s="45"/>
    </row>
    <row r="104" spans="1:11" s="33" customFormat="1" ht="27.75" customHeight="1">
      <c r="A104" s="1" t="s">
        <v>182</v>
      </c>
      <c r="B104" s="26" t="s">
        <v>183</v>
      </c>
      <c r="C104" s="52">
        <f>SUM(C105:C106)</f>
        <v>3956.8</v>
      </c>
      <c r="D104" s="53">
        <f>SUM(D105:D106)</f>
        <v>55</v>
      </c>
      <c r="E104" s="54">
        <f>SUM(D104/C104)*100</f>
        <v>1.3900121310149616</v>
      </c>
      <c r="F104" s="54">
        <f t="shared" si="24"/>
        <v>73.60998786898504</v>
      </c>
      <c r="G104" s="10">
        <f>SUM(G105:G106)</f>
        <v>286.5</v>
      </c>
      <c r="H104" s="42">
        <f>SUM(H105:H106)</f>
        <v>104.51</v>
      </c>
      <c r="I104" s="43">
        <f t="shared" si="23"/>
        <v>36.478184991274</v>
      </c>
      <c r="J104" s="43">
        <f t="shared" si="22"/>
        <v>38.521815008726</v>
      </c>
      <c r="K104" s="43">
        <f>SUM(H104/D104*100-100)</f>
        <v>90.01818181818183</v>
      </c>
    </row>
    <row r="105" spans="1:11" s="34" customFormat="1" ht="45">
      <c r="A105" s="31" t="s">
        <v>184</v>
      </c>
      <c r="B105" s="32" t="s">
        <v>186</v>
      </c>
      <c r="C105" s="60">
        <v>52.3</v>
      </c>
      <c r="D105" s="38">
        <v>0</v>
      </c>
      <c r="E105" s="36">
        <f>SUM(D105/C105)*100</f>
        <v>0</v>
      </c>
      <c r="F105" s="36">
        <f t="shared" si="24"/>
        <v>75</v>
      </c>
      <c r="G105" s="60">
        <v>134</v>
      </c>
      <c r="H105" s="44">
        <v>0</v>
      </c>
      <c r="I105" s="45">
        <f t="shared" si="23"/>
        <v>0</v>
      </c>
      <c r="J105" s="45">
        <f t="shared" si="22"/>
        <v>75</v>
      </c>
      <c r="K105" s="45"/>
    </row>
    <row r="106" spans="1:11" s="34" customFormat="1" ht="30">
      <c r="A106" s="31" t="s">
        <v>185</v>
      </c>
      <c r="B106" s="32" t="s">
        <v>187</v>
      </c>
      <c r="C106" s="60">
        <v>3904.5</v>
      </c>
      <c r="D106" s="38">
        <v>55</v>
      </c>
      <c r="E106" s="36">
        <f>SUM(D106/C106)*100</f>
        <v>1.4086310667178896</v>
      </c>
      <c r="F106" s="36">
        <f t="shared" si="24"/>
        <v>73.59136893328211</v>
      </c>
      <c r="G106" s="60">
        <v>152.5</v>
      </c>
      <c r="H106" s="44">
        <v>104.51</v>
      </c>
      <c r="I106" s="45">
        <f t="shared" si="23"/>
        <v>68.53114754098361</v>
      </c>
      <c r="J106" s="45">
        <f t="shared" si="22"/>
        <v>6.468852459016389</v>
      </c>
      <c r="K106" s="45">
        <f>SUM(H106/D106*100-100)</f>
        <v>90.01818181818183</v>
      </c>
    </row>
    <row r="107" spans="1:11" s="33" customFormat="1" ht="112.5" customHeight="1">
      <c r="A107" s="1" t="s">
        <v>188</v>
      </c>
      <c r="B107" s="26" t="s">
        <v>189</v>
      </c>
      <c r="C107" s="52">
        <f>SUM(C108:C109)</f>
        <v>0</v>
      </c>
      <c r="D107" s="53">
        <f>SUM(D108:D109)</f>
        <v>20.1</v>
      </c>
      <c r="E107" s="54"/>
      <c r="F107" s="54"/>
      <c r="G107" s="10">
        <f>SUM(G108:G109)</f>
        <v>0</v>
      </c>
      <c r="H107" s="42">
        <f>SUM(H108:H109)</f>
        <v>0</v>
      </c>
      <c r="I107" s="43"/>
      <c r="J107" s="43"/>
      <c r="K107" s="43"/>
    </row>
    <row r="108" spans="1:11" s="34" customFormat="1" ht="49.5" customHeight="1" hidden="1">
      <c r="A108" s="2" t="s">
        <v>206</v>
      </c>
      <c r="B108" s="25" t="s">
        <v>207</v>
      </c>
      <c r="C108" s="55">
        <v>0</v>
      </c>
      <c r="D108" s="56">
        <v>0</v>
      </c>
      <c r="E108" s="57"/>
      <c r="F108" s="57"/>
      <c r="G108" s="9">
        <v>0</v>
      </c>
      <c r="H108" s="44">
        <v>0</v>
      </c>
      <c r="I108" s="45"/>
      <c r="J108" s="45"/>
      <c r="K108" s="45"/>
    </row>
    <row r="109" spans="1:11" s="34" customFormat="1" ht="59.25" customHeight="1">
      <c r="A109" s="31" t="s">
        <v>190</v>
      </c>
      <c r="B109" s="32" t="s">
        <v>191</v>
      </c>
      <c r="C109" s="60">
        <v>0</v>
      </c>
      <c r="D109" s="38">
        <v>20.1</v>
      </c>
      <c r="E109" s="36"/>
      <c r="F109" s="36"/>
      <c r="G109" s="60">
        <v>0</v>
      </c>
      <c r="H109" s="44">
        <v>0</v>
      </c>
      <c r="I109" s="45"/>
      <c r="J109" s="45"/>
      <c r="K109" s="45"/>
    </row>
    <row r="110" spans="1:11" s="33" customFormat="1" ht="59.25" customHeight="1">
      <c r="A110" s="1" t="s">
        <v>192</v>
      </c>
      <c r="B110" s="26" t="s">
        <v>194</v>
      </c>
      <c r="C110" s="52">
        <f>SUM(C111)</f>
        <v>0</v>
      </c>
      <c r="D110" s="53">
        <f>SUM(D111)</f>
        <v>-32.1</v>
      </c>
      <c r="E110" s="54"/>
      <c r="F110" s="54"/>
      <c r="G110" s="10">
        <f>SUM(G111)</f>
        <v>0</v>
      </c>
      <c r="H110" s="42">
        <f>SUM(H111)</f>
        <v>-58.14</v>
      </c>
      <c r="I110" s="43"/>
      <c r="J110" s="43"/>
      <c r="K110" s="43"/>
    </row>
    <row r="111" spans="1:11" s="34" customFormat="1" ht="59.25" customHeight="1">
      <c r="A111" s="31" t="s">
        <v>193</v>
      </c>
      <c r="B111" s="32" t="s">
        <v>195</v>
      </c>
      <c r="C111" s="60">
        <v>0</v>
      </c>
      <c r="D111" s="38">
        <v>-32.1</v>
      </c>
      <c r="E111" s="36"/>
      <c r="F111" s="36"/>
      <c r="G111" s="60">
        <v>0</v>
      </c>
      <c r="H111" s="44">
        <v>-58.14</v>
      </c>
      <c r="I111" s="45"/>
      <c r="J111" s="45"/>
      <c r="K111" s="45"/>
    </row>
    <row r="112" spans="1:11" ht="19.5" customHeight="1">
      <c r="A112" s="39" t="s">
        <v>146</v>
      </c>
      <c r="B112" s="40" t="s">
        <v>196</v>
      </c>
      <c r="C112" s="47">
        <f>SUM(C79+C82+C93+C100+C104+C107+C110)</f>
        <v>308250.89999999997</v>
      </c>
      <c r="D112" s="75">
        <f>SUM(D79+D82+D93+D100+D104+D107+D110)</f>
        <v>184814.20000000004</v>
      </c>
      <c r="E112" s="49">
        <f>SUM(D112/C112)*100</f>
        <v>59.955769796617</v>
      </c>
      <c r="F112" s="49">
        <f>SUM(75-E112)</f>
        <v>15.044230203383002</v>
      </c>
      <c r="G112" s="47">
        <f>SUM(G79+G82+G93+G100+G104+G107+G110)</f>
        <v>403456.42</v>
      </c>
      <c r="H112" s="76">
        <f>SUM(H79+H82+H93+H100+H104+H107+H110)</f>
        <v>265006.42</v>
      </c>
      <c r="I112" s="51">
        <f>SUM(H112/G112)*100</f>
        <v>65.68402604672892</v>
      </c>
      <c r="J112" s="51">
        <f>SUM(75-I112)</f>
        <v>9.315973953271083</v>
      </c>
      <c r="K112" s="51">
        <f>SUM(H112/D112*100-100)</f>
        <v>43.39072430581629</v>
      </c>
    </row>
    <row r="113" spans="1:11" ht="19.5" customHeight="1">
      <c r="A113" s="82"/>
      <c r="B113" s="83" t="s">
        <v>197</v>
      </c>
      <c r="C113" s="77">
        <f>SUM(C78+C112)</f>
        <v>416331.8</v>
      </c>
      <c r="D113" s="78">
        <f>SUM(D78+D112)</f>
        <v>267483.2100000001</v>
      </c>
      <c r="E113" s="79">
        <f>SUM(D113/C113)*100</f>
        <v>64.2476049151182</v>
      </c>
      <c r="F113" s="79">
        <f>SUM(75-E113)</f>
        <v>10.752395084881798</v>
      </c>
      <c r="G113" s="77">
        <f>SUM(G78+G112)</f>
        <v>508064.42</v>
      </c>
      <c r="H113" s="80">
        <f>SUM(H78+H112)</f>
        <v>341893.57999999996</v>
      </c>
      <c r="I113" s="81">
        <f>SUM(H113/G113)*100</f>
        <v>67.29335228788507</v>
      </c>
      <c r="J113" s="81">
        <f>SUM(75-I113)</f>
        <v>7.706647712114929</v>
      </c>
      <c r="K113" s="81">
        <f>SUM(H113/D113*100-100)</f>
        <v>27.818706826495713</v>
      </c>
    </row>
  </sheetData>
  <sheetProtection/>
  <mergeCells count="5">
    <mergeCell ref="A3:A4"/>
    <mergeCell ref="B3:B4"/>
    <mergeCell ref="A1:J1"/>
    <mergeCell ref="C3:F3"/>
    <mergeCell ref="G3:K3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Хансен С.В.</cp:lastModifiedBy>
  <cp:lastPrinted>2018-12-13T06:41:31Z</cp:lastPrinted>
  <dcterms:created xsi:type="dcterms:W3CDTF">2008-04-09T13:19:06Z</dcterms:created>
  <dcterms:modified xsi:type="dcterms:W3CDTF">2020-09-10T13:38:09Z</dcterms:modified>
  <cp:category/>
  <cp:version/>
  <cp:contentType/>
  <cp:contentStatus/>
</cp:coreProperties>
</file>