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<sst xmlns="http://schemas.openxmlformats.org/spreadsheetml/2006/main" count="281" uniqueCount="271">
  <si>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</si>
  <si>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</si>
  <si>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</si>
  <si>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</si>
  <si>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</si>
  <si>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</si>
  <si>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</si>
  <si>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</si>
  <si>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</si>
  <si>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</si>
  <si>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</si>
  <si>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</si>
  <si>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</si>
  <si>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</si>
  <si>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</si>
  <si>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</si>
  <si>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</si>
  <si>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</si>
  <si>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</si>
  <si>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</si>
  <si>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</si>
  <si>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</si>
  <si>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</si>
  <si>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</si>
  <si>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</si>
  <si>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</si>
  <si>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</si>
  <si>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</si>
  <si>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</si>
  <si>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</si>
  <si>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</si>
  <si>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</si>
  <si>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</si>
  <si>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</si>
  <si>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</si>
  <si>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</si>
  <si>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</si>
  <si>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</si>
  <si>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</si>
  <si>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</si>
  <si>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</si>
  <si>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</si>
  <si>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</si>
  <si>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</si>
  <si>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</si>
  <si>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</si>
  <si>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</si>
  <si>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</si>
  <si>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</si>
  <si>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</si>
  <si>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</si>
  <si>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</si>
  <si>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</si>
  <si>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</si>
  <si>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</si>
  <si>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</si>
  <si>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</si>
  <si>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</si>
  <si>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</si>
  <si>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</si>
  <si>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</si>
  <si>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</si>
  <si>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</si>
  <si>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</si>
  <si>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</si>
  <si>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</si>
  <si>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</si>
  <si>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</si>
  <si>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</si>
  <si>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</si>
  <si>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</si>
  <si>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</si>
  <si>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</si>
  <si>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</si>
  <si>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</si>
  <si>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</si>
  <si>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</si>
  <si>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</si>
  <si>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</si>
  <si>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</si>
  <si>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</si>
  <si>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</si>
  <si>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</si>
  <si>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</si>
  <si>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</si>
  <si>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</si>
  <si>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</si>
  <si>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</si>
  <si>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</si>
  <si>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</si>
  <si>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</si>
  <si>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</si>
  <si>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</si>
  <si>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</si>
  <si>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</si>
  <si>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</si>
  <si>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</si>
  <si>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</si>
  <si>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</si>
  <si>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</si>
  <si>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</si>
  <si>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</si>
  <si>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</si>
  <si>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</si>
  <si>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</si>
  <si>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</si>
  <si>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</si>
  <si>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</si>
  <si>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</si>
  <si>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</si>
  <si>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</si>
  <si>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</si>
  <si>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</si>
  <si>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</si>
  <si>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</si>
  <si>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</si>
  <si>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</si>
  <si>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</si>
  <si>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</si>
  <si>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</si>
  <si>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</si>
  <si>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</si>
  <si>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</si>
  <si>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</si>
  <si>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</si>
  <si>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</si>
  <si>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</si>
  <si>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</si>
  <si>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</si>
  <si>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</si>
  <si>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</si>
  <si>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</si>
  <si>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</si>
  <si>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</si>
  <si>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</si>
  <si>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</si>
  <si>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</si>
  <si>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</si>
  <si>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</si>
  <si>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</si>
  <si>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</si>
  <si>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</si>
  <si>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</si>
  <si>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</si>
  <si>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</si>
  <si>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</si>
  <si>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</si>
  <si>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</si>
  <si>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</si>
  <si>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</si>
  <si>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</si>
  <si>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</si>
  <si>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</si>
  <si>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</si>
  <si>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</si>
  <si>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</si>
  <si>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</si>
  <si>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</si>
  <si>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</si>
  <si>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</si>
  <si>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</si>
  <si>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</si>
  <si>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</si>
  <si>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</si>
  <si>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</si>
  <si>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</si>
  <si>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</si>
  <si>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</si>
  <si>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</si>
  <si>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</si>
  <si>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</si>
  <si>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</si>
  <si>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</si>
  <si>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</si>
  <si>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</si>
  <si>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</si>
  <si>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</si>
  <si>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</si>
  <si>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</si>
  <si>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</si>
  <si>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</si>
  <si>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</si>
  <si>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</si>
  <si>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</si>
  <si>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</si>
  <si>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</si>
  <si>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</si>
  <si>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</si>
  <si>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</si>
  <si>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</si>
  <si>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</si>
  <si>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</si>
  <si>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</si>
  <si>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</si>
  <si>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</si>
  <si>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</si>
  <si>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</si>
  <si>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</si>
  <si>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000 1 08 07150 01 0000 000</t>
  </si>
  <si>
    <t>000 1 17 01050 05 0000 000</t>
  </si>
  <si>
    <t>Невыясненные поступления, зачисляемые в бюджеты муниципальных районов</t>
  </si>
  <si>
    <t>000 2 02 45144 05 0000 000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</si>
  <si>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</si>
  <si>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Субвенции бюджетам бюджетной системы Российской Федерации </t>
  </si>
  <si>
    <t>2019 год</t>
  </si>
  <si>
    <t>2020 год</t>
  </si>
  <si>
    <t>000 1 16 01053 01 0000 000</t>
  </si>
  <si>
    <t>000 1 16 01063 01 0000 000</t>
  </si>
  <si>
    <t>000 1 16 01073 01 0000 000</t>
  </si>
  <si>
    <t>000 1 16 01153 01 0000 000</t>
  </si>
  <si>
    <t>000 1 16 01157 01 0000 000</t>
  </si>
  <si>
    <t>000 1 16 01194 01 0000 000</t>
  </si>
  <si>
    <t>000 1 16 01203 01 0000 000</t>
  </si>
  <si>
    <t>000 1 16 01204 01 0000 000</t>
  </si>
  <si>
    <t>000 1 16 02020 02 0000 000</t>
  </si>
  <si>
    <t>000 1 16 10123 01 0000 000</t>
  </si>
  <si>
    <t>000 1 16 10129 01 0000 000</t>
  </si>
  <si>
    <t>000 1 16 11050 01 0000 000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</si>
  <si>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</si>
  <si>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</si>
  <si>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</si>
  <si>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</si>
  <si>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</si>
  <si>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</si>
  <si>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</si>
  <si>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</si>
  <si>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</si>
  <si>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</si>
  <si>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</si>
  <si>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</si>
  <si>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000 2 02 15009 05 0000 000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</si>
  <si>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</si>
  <si>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000 2 02 20299 05 0000 000</t>
  </si>
  <si>
    <t>000 2 02 20302 05 0000 000</t>
  </si>
  <si>
    <t>000 2 02 25169 05 0000 000</t>
  </si>
  <si>
    <t>000 2 02 25243 05 0000 000</t>
  </si>
  <si>
    <t>000 2 02 25491 05 0000 000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</si>
  <si>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</si>
  <si>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</si>
  <si>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</si>
  <si>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</si>
  <si>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</si>
  <si>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000 2 02 25555 05 0000 000</t>
  </si>
  <si>
    <t>Субсидии бюджетам муниципальных районов на реализацию программ формирования современной городской среды</t>
  </si>
  <si>
    <t>000 2 02 27112 05 0000 000</t>
  </si>
  <si>
    <t>000 2 02 35176 05 0000 000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</si>
  <si>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</si>
  <si>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000 2 02 39998 05 0000 000</t>
  </si>
  <si>
    <t>Единая субвенция бюджетам муниципальных районов</t>
  </si>
  <si>
    <t xml:space="preserve">000 1 12 01042 01 0000 000 </t>
  </si>
  <si>
    <t>000 2 18 05010 05 0000 000</t>
  </si>
  <si>
    <t>Доходы бюджетов муниципальных районов от возврата бюджетными учреждениями остатков субсидий прошлых лет</t>
  </si>
  <si>
    <t>000 1 16 01083 01 0000 000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</si>
  <si>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природопользованрия, налагаемые мировыми судьями, комиссиями по делам несовершеннолетних и защите их прав</t>
  </si>
  <si>
    <t>000 1 16 01113 01 0000 000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</si>
  <si>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</si>
  <si>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000 1 16 01173 01 0000 000</t>
  </si>
  <si>
    <t>000 1 16 01193 01 0000 000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</si>
  <si>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</si>
  <si>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</si>
  <si>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000 2 02 25304 05 0000 000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</si>
  <si>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</si>
  <si>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000 2 02 30021 05 0000 000</t>
  </si>
  <si>
    <t>Субвенции бюджетам муниципальных районов на ежемесячное денежное вознаграждение за классное руководство</t>
  </si>
  <si>
    <t>000 2 02 36900 05 0000 000</t>
  </si>
  <si>
    <t>Единая субвенция бюджетам муниципальных районов из бюджета субъекта Российской Федерации</t>
  </si>
  <si>
    <t>Анализ исполнения доходной части районного бюджета за 9 месяцев 2020 года в сравнении с аналогичным периодом 2019 года</t>
  </si>
  <si>
    <t>000 1 16 01074 01 0000 000</t>
  </si>
  <si>
    <t>000 1 16 01114 01 0000 000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</si>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</sst>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02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184" fontId="8" fillId="41" borderId="12" xfId="0" applyNumberFormat="1" applyFont="1" applyFill="1" applyBorder="1" applyAlignment="1">
      <alignment horizontal="center" vertical="top"/>
    </xf>
    <xf numFmtId="184" fontId="9" fillId="41" borderId="12" xfId="0" applyNumberFormat="1" applyFont="1" applyFill="1" applyBorder="1" applyAlignment="1">
      <alignment horizontal="center" vertical="top"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4" fontId="9" fillId="41" borderId="12" xfId="67" applyNumberFormat="1" applyFont="1" applyFill="1" applyBorder="1" applyAlignment="1">
      <alignment horizontal="right"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vertical="top"/>
      <protection/>
    </xf>
    <xf numFmtId="184" fontId="8" fillId="41" borderId="12" xfId="67" applyNumberFormat="1" applyFont="1" applyFill="1" applyBorder="1" applyAlignment="1">
      <alignment horizontal="center" vertical="top"/>
      <protection/>
    </xf>
    <xf numFmtId="2" fontId="9" fillId="41" borderId="12" xfId="67" applyNumberFormat="1" applyFont="1" applyFill="1" applyBorder="1" applyAlignment="1">
      <alignment vertical="top"/>
      <protection/>
    </xf>
    <xf numFmtId="2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2" fontId="1" fillId="41" borderId="0" xfId="67" applyNumberForma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4" fontId="1" fillId="41" borderId="0" xfId="67" applyNumberForma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184" fontId="9" fillId="41" borderId="0" xfId="67" applyNumberFormat="1" applyFont="1" applyFill="1" applyAlignment="1">
      <alignment horizontal="center" vertical="top"/>
      <protection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  <xf numFmtId="184" fontId="9" fillId="0" borderId="12" xfId="0" applyNumberFormat="1" applyFont="1" applyFill="1" applyBorder="1" applyAlignment="1">
      <alignment horizontal="center" vertical="top" wrapText="1"/>
    </xf>
    <xf numFmtId="4" fontId="9" fillId="0" borderId="12" xfId="67" applyNumberFormat="1" applyFont="1" applyFill="1" applyBorder="1" applyAlignment="1">
      <alignment horizontal="right" vertical="top"/>
      <protection/>
    </xf>
    <xf numFmtId="2" fontId="9" fillId="0" borderId="12" xfId="67" applyNumberFormat="1" applyFont="1" applyFill="1" applyBorder="1" applyAlignment="1">
      <alignment horizontal="right" vertical="top"/>
      <protection/>
    </xf>
    <xf numFmtId="184" fontId="8" fillId="0" borderId="12" xfId="0" applyNumberFormat="1" applyFont="1" applyFill="1" applyBorder="1" applyAlignment="1">
      <alignment horizontal="center" vertical="top"/>
    </xf>
    <xf numFmtId="4" fontId="8" fillId="0" borderId="12" xfId="67" applyNumberFormat="1" applyFont="1" applyFill="1" applyBorder="1" applyAlignment="1">
      <alignment vertical="top"/>
      <protection/>
    </xf>
    <xf numFmtId="2" fontId="8" fillId="0" borderId="12" xfId="67" applyNumberFormat="1" applyFont="1" applyFill="1" applyBorder="1" applyAlignment="1">
      <alignment horizontal="right" vertical="top"/>
      <protection/>
    </xf>
    <xf numFmtId="184" fontId="9" fillId="0" borderId="12" xfId="0" applyNumberFormat="1" applyFont="1" applyFill="1" applyBorder="1" applyAlignment="1">
      <alignment horizontal="center" vertical="top"/>
    </xf>
    <xf numFmtId="184" fontId="8" fillId="0" borderId="12" xfId="67" applyNumberFormat="1" applyFont="1" applyFill="1" applyBorder="1" applyAlignment="1" applyProtection="1">
      <alignment horizontal="center" vertical="top"/>
      <protection hidden="1"/>
    </xf>
    <xf numFmtId="184" fontId="9" fillId="0" borderId="12" xfId="67" applyNumberFormat="1" applyFont="1" applyFill="1" applyBorder="1" applyAlignment="1" applyProtection="1">
      <alignment horizontal="center" vertical="top"/>
      <protection hidden="1"/>
    </xf>
    <xf numFmtId="4" fontId="8" fillId="0" borderId="12" xfId="67" applyNumberFormat="1" applyFont="1" applyFill="1" applyBorder="1" applyAlignment="1">
      <alignment horizontal="right" vertical="top"/>
      <protection/>
    </xf>
    <xf numFmtId="4" fontId="9" fillId="0" borderId="12" xfId="67" applyNumberFormat="1" applyFont="1" applyFill="1" applyBorder="1" applyAlignment="1">
      <alignment vertical="top"/>
      <protection/>
    </xf>
    <xf numFmtId="184" fontId="9" fillId="0" borderId="12" xfId="67" applyNumberFormat="1" applyFont="1" applyFill="1" applyBorder="1" applyAlignment="1" applyProtection="1">
      <alignment horizontal="center" vertical="top" wrapText="1"/>
      <protection hidden="1"/>
    </xf>
    <xf numFmtId="4" fontId="9" fillId="0" borderId="12" xfId="67" applyNumberFormat="1" applyFont="1" applyFill="1" applyBorder="1" applyAlignment="1" applyProtection="1">
      <alignment horizontal="right" vertical="top" wrapText="1"/>
      <protection hidden="1"/>
    </xf>
    <xf numFmtId="2" fontId="9" fillId="0" borderId="12" xfId="67" applyNumberFormat="1" applyFont="1" applyFill="1" applyBorder="1" applyAlignment="1" applyProtection="1">
      <alignment horizontal="right" vertical="top" wrapText="1"/>
      <protection hidden="1"/>
    </xf>
    <xf numFmtId="184" fontId="8" fillId="0" borderId="12" xfId="67" applyNumberFormat="1" applyFont="1" applyFill="1" applyBorder="1" applyAlignment="1" applyProtection="1">
      <alignment horizontal="center" vertical="top" wrapText="1"/>
      <protection hidden="1"/>
    </xf>
    <xf numFmtId="4" fontId="8" fillId="0" borderId="12" xfId="67" applyNumberFormat="1" applyFont="1" applyFill="1" applyBorder="1" applyAlignment="1" applyProtection="1">
      <alignment horizontal="right" vertical="top" wrapText="1"/>
      <protection hidden="1"/>
    </xf>
    <xf numFmtId="2" fontId="8" fillId="0" borderId="12" xfId="67" applyNumberFormat="1" applyFont="1" applyFill="1" applyBorder="1" applyAlignment="1" applyProtection="1">
      <alignment horizontal="right" vertical="top" wrapText="1"/>
      <protection hidden="1"/>
    </xf>
    <xf numFmtId="4" fontId="8" fillId="0" borderId="12" xfId="67" applyNumberFormat="1" applyFont="1" applyFill="1" applyBorder="1" applyAlignment="1" applyProtection="1">
      <alignment horizontal="right" vertical="top"/>
      <protection hidden="1"/>
    </xf>
    <xf numFmtId="2" fontId="8" fillId="0" borderId="12" xfId="67" applyNumberFormat="1" applyFont="1" applyFill="1" applyBorder="1" applyAlignment="1" applyProtection="1">
      <alignment horizontal="right" vertical="top"/>
      <protection hidden="1"/>
    </xf>
    <xf numFmtId="184" fontId="8" fillId="0" borderId="12" xfId="67" applyNumberFormat="1" applyFont="1" applyFill="1" applyBorder="1" applyAlignment="1">
      <alignment horizontal="center" vertical="top"/>
      <protection/>
    </xf>
    <xf numFmtId="184" fontId="9" fillId="0" borderId="0" xfId="67" applyNumberFormat="1" applyFont="1" applyFill="1" applyBorder="1" applyAlignment="1" applyProtection="1">
      <alignment horizontal="center" vertical="top" wrapText="1"/>
      <protection hidden="1"/>
    </xf>
    <xf numFmtId="4" fontId="9" fillId="0" borderId="0" xfId="67" applyNumberFormat="1" applyFont="1" applyFill="1" applyBorder="1" applyAlignment="1" applyProtection="1">
      <alignment horizontal="right" wrapText="1"/>
      <protection hidden="1"/>
    </xf>
    <xf numFmtId="2" fontId="9" fillId="0" borderId="0" xfId="67" applyNumberFormat="1" applyFont="1" applyFill="1" applyBorder="1" applyAlignment="1" applyProtection="1">
      <alignment horizontal="right" wrapText="1"/>
      <protection hidden="1"/>
    </xf>
    <xf numFmtId="4" fontId="9" fillId="0" borderId="12" xfId="67" applyNumberFormat="1" applyFont="1" applyFill="1" applyBorder="1" applyAlignment="1">
      <alignment horizontal="right" vertical="top" wrapText="1"/>
      <protection/>
    </xf>
    <xf numFmtId="2" fontId="9" fillId="0" borderId="12" xfId="67" applyNumberFormat="1" applyFont="1" applyFill="1" applyBorder="1" applyAlignment="1">
      <alignment horizontal="right" vertical="top" wrapText="1"/>
      <protection/>
    </xf>
    <xf numFmtId="184" fontId="8" fillId="0" borderId="0" xfId="67" applyNumberFormat="1" applyFont="1" applyFill="1" applyAlignment="1">
      <alignment horizontal="center" vertical="top"/>
      <protection/>
    </xf>
    <xf numFmtId="4" fontId="8" fillId="0" borderId="0" xfId="67" applyNumberFormat="1" applyFont="1" applyFill="1" applyAlignment="1">
      <alignment horizontal="right" vertical="top"/>
      <protection/>
    </xf>
    <xf numFmtId="2" fontId="8" fillId="0" borderId="0" xfId="67" applyNumberFormat="1" applyFont="1" applyFill="1" applyAlignment="1">
      <alignment horizontal="right" vertical="top"/>
      <protection/>
    </xf>
    <xf numFmtId="0" fontId="10" fillId="0" borderId="12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75" zoomScaleNormal="75" zoomScalePageLayoutView="0" workbookViewId="0" topLeftCell="A137">
      <selection activeCell="E66" sqref="E66"/>
    </sheetView>
  </sheetViews>
  <sheetFormatPr defaultColWidth="9.00390625" defaultRowHeight="12.75"/>
  <cols>
    <col min="1" max="1" width="27.125" style="26" customWidth="1"/>
    <col min="2" max="2" width="50.875" style="27" customWidth="1"/>
    <col min="3" max="3" width="13.00390625" style="98" customWidth="1"/>
    <col min="4" max="4" width="11.875" style="99" customWidth="1"/>
    <col min="5" max="5" width="13.625" style="100" customWidth="1"/>
    <col min="6" max="6" width="11.25390625" style="100" customWidth="1"/>
    <col min="7" max="7" width="13.25390625" style="57" customWidth="1"/>
    <col min="8" max="8" width="13.25390625" style="54" customWidth="1"/>
    <col min="9" max="9" width="10.00390625" style="52" customWidth="1"/>
    <col min="10" max="10" width="9.125" style="52" customWidth="1"/>
    <col min="11" max="11" width="15.375" style="52" customWidth="1"/>
    <col min="12" max="16384" width="9.125" style="10" customWidth="1"/>
  </cols>
  <sheetData>
    <row r="1" spans="1:10" ht="41.25" customHeight="1">
      <c r="A1" s="69" t="s">
        <v>266</v>
      </c>
      <c r="B1" s="69"/>
      <c r="C1" s="69"/>
      <c r="D1" s="69"/>
      <c r="E1" s="69"/>
      <c r="F1" s="69"/>
      <c r="G1" s="69"/>
      <c r="H1" s="69"/>
      <c r="I1" s="69"/>
      <c r="J1" s="69"/>
    </row>
    <row r="2" spans="1:7" ht="47.25" customHeight="1" hidden="1" thickBot="1">
      <c r="A2" s="12"/>
      <c r="B2" s="12"/>
      <c r="C2" s="93"/>
      <c r="D2" s="94"/>
      <c r="E2" s="95"/>
      <c r="F2" s="95"/>
      <c r="G2" s="53"/>
    </row>
    <row r="3" spans="1:11" ht="47.25" customHeight="1">
      <c r="A3" s="65" t="s">
        <v>0</v>
      </c>
      <c r="B3" s="67" t="s">
        <v>1</v>
      </c>
      <c r="C3" s="101" t="s">
        <v>204</v>
      </c>
      <c r="D3" s="101"/>
      <c r="E3" s="101"/>
      <c r="F3" s="101"/>
      <c r="G3" s="70" t="s">
        <v>205</v>
      </c>
      <c r="H3" s="71"/>
      <c r="I3" s="71"/>
      <c r="J3" s="71"/>
      <c r="K3" s="72"/>
    </row>
    <row r="4" spans="1:11" ht="87" customHeight="1">
      <c r="A4" s="66"/>
      <c r="B4" s="68"/>
      <c r="C4" s="73" t="s">
        <v>2</v>
      </c>
      <c r="D4" s="96" t="s">
        <v>3</v>
      </c>
      <c r="E4" s="97" t="s">
        <v>49</v>
      </c>
      <c r="F4" s="97" t="s">
        <v>50</v>
      </c>
      <c r="G4" s="5" t="s">
        <v>2</v>
      </c>
      <c r="H4" s="55" t="s">
        <v>3</v>
      </c>
      <c r="I4" s="56" t="s">
        <v>49</v>
      </c>
      <c r="J4" s="56" t="s">
        <v>50</v>
      </c>
      <c r="K4" s="56" t="s">
        <v>67</v>
      </c>
    </row>
    <row r="5" spans="1:11" ht="15.75" customHeight="1">
      <c r="A5" s="13" t="s">
        <v>70</v>
      </c>
      <c r="B5" s="14" t="s">
        <v>4</v>
      </c>
      <c r="C5" s="73">
        <f>SUM(C6:C9)</f>
        <v>68554</v>
      </c>
      <c r="D5" s="74">
        <f>SUM(D6:D9)</f>
        <v>50037.34</v>
      </c>
      <c r="E5" s="75">
        <f aca="true" t="shared" si="0" ref="E5:E13">SUM(D5/C5)*100</f>
        <v>72.98967237506199</v>
      </c>
      <c r="F5" s="75">
        <f>SUM(75-E5)</f>
        <v>2.0103276249380144</v>
      </c>
      <c r="G5" s="5">
        <f>SUM(G6:G9)</f>
        <v>90455</v>
      </c>
      <c r="H5" s="42">
        <f>SUM(H6:H9)</f>
        <v>62100.63</v>
      </c>
      <c r="I5" s="44">
        <f aca="true" t="shared" si="1" ref="I5:I13">SUM(H5/G5)*100</f>
        <v>68.65361782101597</v>
      </c>
      <c r="J5" s="44">
        <f>SUM(75-I5)</f>
        <v>6.34638217898403</v>
      </c>
      <c r="K5" s="44">
        <f>SUM(H5/D5*100-100)</f>
        <v>24.108575715655547</v>
      </c>
    </row>
    <row r="6" spans="1:11" ht="75" customHeight="1">
      <c r="A6" s="15" t="s">
        <v>71</v>
      </c>
      <c r="B6" s="16" t="s">
        <v>5</v>
      </c>
      <c r="C6" s="76">
        <v>68095</v>
      </c>
      <c r="D6" s="77">
        <v>49671.95</v>
      </c>
      <c r="E6" s="78">
        <f t="shared" si="0"/>
        <v>72.94507673103752</v>
      </c>
      <c r="F6" s="78">
        <f aca="true" t="shared" si="2" ref="F6:F18">SUM(75-E6)</f>
        <v>2.054923268962483</v>
      </c>
      <c r="G6" s="6">
        <v>89775</v>
      </c>
      <c r="H6" s="41">
        <v>61545.46</v>
      </c>
      <c r="I6" s="45">
        <f t="shared" si="1"/>
        <v>68.55523252575884</v>
      </c>
      <c r="J6" s="45">
        <f aca="true" t="shared" si="3" ref="J6:J16">SUM(75-I6)</f>
        <v>6.444767474241161</v>
      </c>
      <c r="K6" s="45">
        <f>SUM(H6/D6*100-100)</f>
        <v>23.9038531807187</v>
      </c>
    </row>
    <row r="7" spans="1:11" ht="105.75" customHeight="1">
      <c r="A7" s="15" t="s">
        <v>72</v>
      </c>
      <c r="B7" s="17" t="s">
        <v>6</v>
      </c>
      <c r="C7" s="76">
        <v>260</v>
      </c>
      <c r="D7" s="77">
        <v>240.96</v>
      </c>
      <c r="E7" s="78">
        <f t="shared" si="0"/>
        <v>92.67692307692307</v>
      </c>
      <c r="F7" s="78">
        <f t="shared" si="2"/>
        <v>-17.676923076923075</v>
      </c>
      <c r="G7" s="6">
        <v>200</v>
      </c>
      <c r="H7" s="41">
        <v>102.59</v>
      </c>
      <c r="I7" s="45">
        <f t="shared" si="1"/>
        <v>51.295</v>
      </c>
      <c r="J7" s="45">
        <f t="shared" si="3"/>
        <v>23.705</v>
      </c>
      <c r="K7" s="45">
        <f aca="true" t="shared" si="4" ref="K7:K18">SUM(H7/D7*100-100)</f>
        <v>-57.424468791500665</v>
      </c>
    </row>
    <row r="8" spans="1:11" ht="46.5" customHeight="1">
      <c r="A8" s="15" t="s">
        <v>73</v>
      </c>
      <c r="B8" s="18" t="s">
        <v>7</v>
      </c>
      <c r="C8" s="76">
        <v>100</v>
      </c>
      <c r="D8" s="77">
        <v>77.33</v>
      </c>
      <c r="E8" s="78">
        <f t="shared" si="0"/>
        <v>77.33</v>
      </c>
      <c r="F8" s="78">
        <f t="shared" si="2"/>
        <v>-2.3299999999999983</v>
      </c>
      <c r="G8" s="6">
        <v>450</v>
      </c>
      <c r="H8" s="41">
        <v>438.3</v>
      </c>
      <c r="I8" s="45">
        <f t="shared" si="1"/>
        <v>97.39999999999999</v>
      </c>
      <c r="J8" s="45">
        <f t="shared" si="3"/>
        <v>-22.39999999999999</v>
      </c>
      <c r="K8" s="45">
        <f t="shared" si="4"/>
        <v>466.79167205483</v>
      </c>
    </row>
    <row r="9" spans="1:11" ht="90.75" customHeight="1">
      <c r="A9" s="15" t="s">
        <v>74</v>
      </c>
      <c r="B9" s="18" t="s">
        <v>8</v>
      </c>
      <c r="C9" s="76">
        <v>99</v>
      </c>
      <c r="D9" s="77">
        <v>47.1</v>
      </c>
      <c r="E9" s="78">
        <f t="shared" si="0"/>
        <v>47.57575757575758</v>
      </c>
      <c r="F9" s="78">
        <f t="shared" si="2"/>
        <v>27.424242424242422</v>
      </c>
      <c r="G9" s="6">
        <v>30</v>
      </c>
      <c r="H9" s="41">
        <v>14.28</v>
      </c>
      <c r="I9" s="45">
        <f t="shared" si="1"/>
        <v>47.599999999999994</v>
      </c>
      <c r="J9" s="45">
        <f t="shared" si="3"/>
        <v>27.400000000000006</v>
      </c>
      <c r="K9" s="45">
        <f t="shared" si="4"/>
        <v>-69.68152866242039</v>
      </c>
    </row>
    <row r="10" spans="1:11" ht="33" customHeight="1">
      <c r="A10" s="13" t="s">
        <v>75</v>
      </c>
      <c r="B10" s="19" t="s">
        <v>42</v>
      </c>
      <c r="C10" s="79">
        <f>SUM(C11:C14)</f>
        <v>10196</v>
      </c>
      <c r="D10" s="74">
        <f>SUM(D11:D14)</f>
        <v>8017.5</v>
      </c>
      <c r="E10" s="75">
        <f t="shared" si="0"/>
        <v>78.63377795213809</v>
      </c>
      <c r="F10" s="75">
        <f t="shared" si="2"/>
        <v>-3.6337779521380895</v>
      </c>
      <c r="G10" s="7">
        <f>SUM(G11:G14)</f>
        <v>10403</v>
      </c>
      <c r="H10" s="35">
        <f>SUM(H11:H14)</f>
        <v>7281.079999999999</v>
      </c>
      <c r="I10" s="44">
        <f t="shared" si="1"/>
        <v>69.99019513601846</v>
      </c>
      <c r="J10" s="44">
        <f t="shared" si="3"/>
        <v>5.009804863981543</v>
      </c>
      <c r="K10" s="44">
        <f t="shared" si="4"/>
        <v>-9.185157468038668</v>
      </c>
    </row>
    <row r="11" spans="1:11" ht="78.75" customHeight="1">
      <c r="A11" s="15" t="s">
        <v>76</v>
      </c>
      <c r="B11" s="20" t="s">
        <v>9</v>
      </c>
      <c r="C11" s="76">
        <v>4053</v>
      </c>
      <c r="D11" s="77">
        <v>3629.37</v>
      </c>
      <c r="E11" s="78">
        <f t="shared" si="0"/>
        <v>89.5477424130274</v>
      </c>
      <c r="F11" s="78">
        <f t="shared" si="2"/>
        <v>-14.547742413027393</v>
      </c>
      <c r="G11" s="6">
        <v>4130</v>
      </c>
      <c r="H11" s="41">
        <v>3394.5</v>
      </c>
      <c r="I11" s="45">
        <f t="shared" si="1"/>
        <v>82.19128329297821</v>
      </c>
      <c r="J11" s="45">
        <f t="shared" si="3"/>
        <v>-7.191283292978213</v>
      </c>
      <c r="K11" s="45">
        <f t="shared" si="4"/>
        <v>-6.471371064399605</v>
      </c>
    </row>
    <row r="12" spans="1:11" ht="90" customHeight="1">
      <c r="A12" s="2" t="s">
        <v>77</v>
      </c>
      <c r="B12" s="17" t="s">
        <v>10</v>
      </c>
      <c r="C12" s="80">
        <v>43</v>
      </c>
      <c r="D12" s="77">
        <v>27.59</v>
      </c>
      <c r="E12" s="78">
        <f t="shared" si="0"/>
        <v>64.16279069767442</v>
      </c>
      <c r="F12" s="78">
        <f t="shared" si="2"/>
        <v>10.837209302325576</v>
      </c>
      <c r="G12" s="8">
        <v>43</v>
      </c>
      <c r="H12" s="41">
        <v>23.43</v>
      </c>
      <c r="I12" s="45">
        <f t="shared" si="1"/>
        <v>54.48837209302325</v>
      </c>
      <c r="J12" s="45">
        <f t="shared" si="3"/>
        <v>20.51162790697675</v>
      </c>
      <c r="K12" s="45">
        <f t="shared" si="4"/>
        <v>-15.07792678506705</v>
      </c>
    </row>
    <row r="13" spans="1:11" ht="76.5" customHeight="1">
      <c r="A13" s="2" t="s">
        <v>78</v>
      </c>
      <c r="B13" s="11" t="s">
        <v>11</v>
      </c>
      <c r="C13" s="80">
        <v>6100</v>
      </c>
      <c r="D13" s="77">
        <v>4974.38</v>
      </c>
      <c r="E13" s="78">
        <f t="shared" si="0"/>
        <v>81.5472131147541</v>
      </c>
      <c r="F13" s="78">
        <f t="shared" si="2"/>
        <v>-6.547213114754101</v>
      </c>
      <c r="G13" s="8">
        <v>6230</v>
      </c>
      <c r="H13" s="41">
        <v>4526.19</v>
      </c>
      <c r="I13" s="45">
        <f t="shared" si="1"/>
        <v>72.65152487961475</v>
      </c>
      <c r="J13" s="45">
        <f t="shared" si="3"/>
        <v>2.3484751203852454</v>
      </c>
      <c r="K13" s="45">
        <f t="shared" si="4"/>
        <v>-9.009967071273223</v>
      </c>
    </row>
    <row r="14" spans="1:11" ht="76.5" customHeight="1">
      <c r="A14" s="2" t="s">
        <v>79</v>
      </c>
      <c r="B14" s="11" t="s">
        <v>12</v>
      </c>
      <c r="C14" s="80">
        <v>0</v>
      </c>
      <c r="D14" s="77">
        <v>-613.84</v>
      </c>
      <c r="E14" s="78"/>
      <c r="F14" s="78">
        <f t="shared" si="2"/>
        <v>75</v>
      </c>
      <c r="G14" s="8">
        <v>0</v>
      </c>
      <c r="H14" s="41">
        <v>-663.04</v>
      </c>
      <c r="I14" s="45"/>
      <c r="J14" s="45">
        <f t="shared" si="3"/>
        <v>75</v>
      </c>
      <c r="K14" s="45">
        <f t="shared" si="4"/>
        <v>8.015117946044569</v>
      </c>
    </row>
    <row r="15" spans="1:11" s="21" customFormat="1" ht="34.5" customHeight="1">
      <c r="A15" s="1" t="s">
        <v>80</v>
      </c>
      <c r="B15" s="3" t="s">
        <v>55</v>
      </c>
      <c r="C15" s="81">
        <f>SUM(C16:C20)</f>
        <v>7929.8</v>
      </c>
      <c r="D15" s="74">
        <f>SUM(D16:D20)</f>
        <v>5744.6900000000005</v>
      </c>
      <c r="E15" s="75">
        <f>SUM(D15/C15)*100</f>
        <v>72.44432394259628</v>
      </c>
      <c r="F15" s="75">
        <f t="shared" si="2"/>
        <v>2.5556760574037156</v>
      </c>
      <c r="G15" s="9">
        <f>SUM(G16:G20)</f>
        <v>8647</v>
      </c>
      <c r="H15" s="42">
        <f>SUM(H16:H20)</f>
        <v>5051.43</v>
      </c>
      <c r="I15" s="44">
        <f>SUM(H15/G15)*100</f>
        <v>58.418295362553486</v>
      </c>
      <c r="J15" s="44">
        <f t="shared" si="3"/>
        <v>16.581704637446514</v>
      </c>
      <c r="K15" s="44">
        <f t="shared" si="4"/>
        <v>-12.067840040106603</v>
      </c>
    </row>
    <row r="16" spans="1:11" ht="46.5" customHeight="1">
      <c r="A16" s="2" t="s">
        <v>81</v>
      </c>
      <c r="B16" s="4" t="s">
        <v>56</v>
      </c>
      <c r="C16" s="80">
        <v>5255.7</v>
      </c>
      <c r="D16" s="77">
        <v>4105.01</v>
      </c>
      <c r="E16" s="78">
        <f>SUM(D16/C16)*100</f>
        <v>78.10586601213922</v>
      </c>
      <c r="F16" s="78">
        <f t="shared" si="2"/>
        <v>-3.1058660121392165</v>
      </c>
      <c r="G16" s="8">
        <v>6046</v>
      </c>
      <c r="H16" s="41">
        <v>3993.01</v>
      </c>
      <c r="I16" s="45">
        <f>SUM(H16/G16)*100</f>
        <v>66.0438306318227</v>
      </c>
      <c r="J16" s="45">
        <f t="shared" si="3"/>
        <v>8.9561693681773</v>
      </c>
      <c r="K16" s="45">
        <f t="shared" si="4"/>
        <v>-2.7283733778967587</v>
      </c>
    </row>
    <row r="17" spans="1:11" ht="66" customHeight="1">
      <c r="A17" s="2" t="s">
        <v>82</v>
      </c>
      <c r="B17" s="4" t="s">
        <v>83</v>
      </c>
      <c r="C17" s="80">
        <v>0.3</v>
      </c>
      <c r="D17" s="77">
        <v>0.33</v>
      </c>
      <c r="E17" s="78">
        <f>SUM(D17/C17)*100</f>
        <v>110.00000000000001</v>
      </c>
      <c r="F17" s="78">
        <f t="shared" si="2"/>
        <v>-35.000000000000014</v>
      </c>
      <c r="G17" s="8">
        <v>0</v>
      </c>
      <c r="H17" s="41">
        <v>0</v>
      </c>
      <c r="I17" s="45"/>
      <c r="J17" s="45"/>
      <c r="K17" s="45">
        <f t="shared" si="4"/>
        <v>-100</v>
      </c>
    </row>
    <row r="18" spans="1:11" ht="48.75" customHeight="1">
      <c r="A18" s="2" t="s">
        <v>84</v>
      </c>
      <c r="B18" s="4" t="s">
        <v>57</v>
      </c>
      <c r="C18" s="80">
        <v>2673.8</v>
      </c>
      <c r="D18" s="77">
        <v>1639.35</v>
      </c>
      <c r="E18" s="78">
        <f>SUM(D18/C18)*100</f>
        <v>61.311616426060276</v>
      </c>
      <c r="F18" s="78">
        <f t="shared" si="2"/>
        <v>13.688383573939724</v>
      </c>
      <c r="G18" s="8">
        <v>2600.7</v>
      </c>
      <c r="H18" s="41">
        <v>1058.14</v>
      </c>
      <c r="I18" s="45">
        <f>SUM(H18/G18)*100</f>
        <v>40.68673818587304</v>
      </c>
      <c r="J18" s="45">
        <f>SUM(75-I18)</f>
        <v>34.31326181412696</v>
      </c>
      <c r="K18" s="45">
        <f t="shared" si="4"/>
        <v>-35.4536859120993</v>
      </c>
    </row>
    <row r="19" spans="1:11" ht="78.75" customHeight="1" hidden="1">
      <c r="A19" s="2" t="s">
        <v>85</v>
      </c>
      <c r="B19" s="4" t="s">
        <v>86</v>
      </c>
      <c r="C19" s="80">
        <v>0</v>
      </c>
      <c r="D19" s="77">
        <v>0</v>
      </c>
      <c r="E19" s="78"/>
      <c r="F19" s="78"/>
      <c r="G19" s="8">
        <v>0</v>
      </c>
      <c r="H19" s="41">
        <v>0</v>
      </c>
      <c r="I19" s="45"/>
      <c r="J19" s="45"/>
      <c r="K19" s="45"/>
    </row>
    <row r="20" spans="1:11" ht="33.75" customHeight="1">
      <c r="A20" s="2" t="s">
        <v>87</v>
      </c>
      <c r="B20" s="4" t="s">
        <v>58</v>
      </c>
      <c r="C20" s="80">
        <v>0</v>
      </c>
      <c r="D20" s="82">
        <v>0</v>
      </c>
      <c r="E20" s="78"/>
      <c r="F20" s="78"/>
      <c r="G20" s="8">
        <v>0.3</v>
      </c>
      <c r="H20" s="41">
        <v>0.28</v>
      </c>
      <c r="I20" s="45">
        <f>SUM(H20/G20)*100</f>
        <v>93.33333333333334</v>
      </c>
      <c r="J20" s="45">
        <f aca="true" t="shared" si="5" ref="J20:J34">SUM(75-I20)</f>
        <v>-18.333333333333343</v>
      </c>
      <c r="K20" s="45"/>
    </row>
    <row r="21" spans="1:11" ht="35.25" customHeight="1">
      <c r="A21" s="1" t="s">
        <v>88</v>
      </c>
      <c r="B21" s="22" t="s">
        <v>13</v>
      </c>
      <c r="C21" s="81">
        <f>SUM(C22:C23)</f>
        <v>7500</v>
      </c>
      <c r="D21" s="74">
        <f>SUM(D22:D23)</f>
        <v>5757.33</v>
      </c>
      <c r="E21" s="75">
        <f>SUM(D21/C21)*100</f>
        <v>76.7644</v>
      </c>
      <c r="F21" s="75">
        <f>SUM(75-E21)</f>
        <v>-1.7643999999999949</v>
      </c>
      <c r="G21" s="9">
        <f>SUM(G22:G23)</f>
        <v>7161</v>
      </c>
      <c r="H21" s="42">
        <f>SUM(H22:H23)</f>
        <v>4788.2</v>
      </c>
      <c r="I21" s="44">
        <f aca="true" t="shared" si="6" ref="I21:I30">SUM(H21/G21)*100</f>
        <v>66.86496299399525</v>
      </c>
      <c r="J21" s="44">
        <f t="shared" si="5"/>
        <v>8.135037006004751</v>
      </c>
      <c r="K21" s="44">
        <f>SUM(H21/D21*100-100)</f>
        <v>-16.832976397045158</v>
      </c>
    </row>
    <row r="22" spans="1:11" s="23" customFormat="1" ht="35.25" customHeight="1">
      <c r="A22" s="2" t="s">
        <v>89</v>
      </c>
      <c r="B22" s="11" t="s">
        <v>13</v>
      </c>
      <c r="C22" s="80">
        <v>7500</v>
      </c>
      <c r="D22" s="77">
        <v>5757</v>
      </c>
      <c r="E22" s="78">
        <f>SUM(D22/C22)*100</f>
        <v>76.75999999999999</v>
      </c>
      <c r="F22" s="78">
        <f>SUM(75-E22)</f>
        <v>-1.759999999999991</v>
      </c>
      <c r="G22" s="8">
        <v>7160.8</v>
      </c>
      <c r="H22" s="41">
        <v>4788.05</v>
      </c>
      <c r="I22" s="45">
        <f t="shared" si="6"/>
        <v>66.86473578371131</v>
      </c>
      <c r="J22" s="45">
        <f t="shared" si="5"/>
        <v>8.13526421628869</v>
      </c>
      <c r="K22" s="45">
        <f>SUM(H22/D22*100-100)</f>
        <v>-16.83081466041341</v>
      </c>
    </row>
    <row r="23" spans="1:11" s="23" customFormat="1" ht="48" customHeight="1">
      <c r="A23" s="2" t="s">
        <v>90</v>
      </c>
      <c r="B23" s="11" t="s">
        <v>91</v>
      </c>
      <c r="C23" s="80">
        <v>0</v>
      </c>
      <c r="D23" s="77">
        <v>0.33</v>
      </c>
      <c r="E23" s="78"/>
      <c r="F23" s="78"/>
      <c r="G23" s="8">
        <v>0.2</v>
      </c>
      <c r="H23" s="41">
        <v>0.15</v>
      </c>
      <c r="I23" s="45">
        <f>SUM(H23/G23)*100</f>
        <v>74.99999999999999</v>
      </c>
      <c r="J23" s="45">
        <f t="shared" si="5"/>
        <v>1.4210854715202004E-14</v>
      </c>
      <c r="K23" s="45">
        <f>SUM(H23/D23*100-100)</f>
        <v>-54.54545454545455</v>
      </c>
    </row>
    <row r="24" spans="1:11" ht="26.25" customHeight="1">
      <c r="A24" s="1" t="s">
        <v>92</v>
      </c>
      <c r="B24" s="22" t="s">
        <v>14</v>
      </c>
      <c r="C24" s="81">
        <f>SUM(C25:C26)</f>
        <v>94</v>
      </c>
      <c r="D24" s="74">
        <f>SUM(D25:D26)</f>
        <v>95.11</v>
      </c>
      <c r="E24" s="75">
        <f>SUM(D24/C24)*100</f>
        <v>101.18085106382979</v>
      </c>
      <c r="F24" s="75">
        <f aca="true" t="shared" si="7" ref="F24:F44">SUM(75-E24)</f>
        <v>-26.18085106382979</v>
      </c>
      <c r="G24" s="9">
        <f>SUM(G25:G26)</f>
        <v>84</v>
      </c>
      <c r="H24" s="46">
        <f>SUM(H25:H26)</f>
        <v>75.54</v>
      </c>
      <c r="I24" s="44">
        <f t="shared" si="6"/>
        <v>89.92857142857143</v>
      </c>
      <c r="J24" s="44">
        <f t="shared" si="5"/>
        <v>-14.92857142857143</v>
      </c>
      <c r="K24" s="44">
        <f>SUM(H24/D24*100-100)</f>
        <v>-20.576174955314897</v>
      </c>
    </row>
    <row r="25" spans="1:11" s="23" customFormat="1" ht="26.25" customHeight="1">
      <c r="A25" s="2" t="s">
        <v>93</v>
      </c>
      <c r="B25" s="11" t="s">
        <v>14</v>
      </c>
      <c r="C25" s="80">
        <v>94</v>
      </c>
      <c r="D25" s="77">
        <v>95.11</v>
      </c>
      <c r="E25" s="78">
        <f>SUM(D25/C25)*100</f>
        <v>101.18085106382979</v>
      </c>
      <c r="F25" s="78">
        <f t="shared" si="7"/>
        <v>-26.18085106382979</v>
      </c>
      <c r="G25" s="8">
        <v>84</v>
      </c>
      <c r="H25" s="41">
        <v>75.54</v>
      </c>
      <c r="I25" s="45">
        <f t="shared" si="6"/>
        <v>89.92857142857143</v>
      </c>
      <c r="J25" s="45">
        <f t="shared" si="5"/>
        <v>-14.92857142857143</v>
      </c>
      <c r="K25" s="45">
        <f>SUM(H25/D25*100-100)</f>
        <v>-20.576174955314897</v>
      </c>
    </row>
    <row r="26" spans="1:11" s="23" customFormat="1" ht="38.25" customHeight="1" hidden="1">
      <c r="A26" s="2" t="s">
        <v>94</v>
      </c>
      <c r="B26" s="11" t="s">
        <v>95</v>
      </c>
      <c r="C26" s="80">
        <v>0</v>
      </c>
      <c r="D26" s="82">
        <v>0</v>
      </c>
      <c r="E26" s="78"/>
      <c r="F26" s="78">
        <f t="shared" si="7"/>
        <v>75</v>
      </c>
      <c r="G26" s="8">
        <v>0</v>
      </c>
      <c r="H26" s="41">
        <v>0</v>
      </c>
      <c r="I26" s="45"/>
      <c r="J26" s="45">
        <f t="shared" si="5"/>
        <v>75</v>
      </c>
      <c r="K26" s="45"/>
    </row>
    <row r="27" spans="1:11" ht="57.75" customHeight="1">
      <c r="A27" s="1" t="s">
        <v>96</v>
      </c>
      <c r="B27" s="22" t="s">
        <v>15</v>
      </c>
      <c r="C27" s="81">
        <v>228</v>
      </c>
      <c r="D27" s="83">
        <v>114.31</v>
      </c>
      <c r="E27" s="75">
        <f>SUM(D27/C27)*100</f>
        <v>50.135964912280706</v>
      </c>
      <c r="F27" s="75">
        <f t="shared" si="7"/>
        <v>24.864035087719294</v>
      </c>
      <c r="G27" s="9">
        <v>167</v>
      </c>
      <c r="H27" s="42">
        <v>148.22</v>
      </c>
      <c r="I27" s="44">
        <f t="shared" si="6"/>
        <v>88.75449101796407</v>
      </c>
      <c r="J27" s="44">
        <f t="shared" si="5"/>
        <v>-13.754491017964071</v>
      </c>
      <c r="K27" s="44">
        <f>SUM(H27/D27*100-100)</f>
        <v>29.66494619893271</v>
      </c>
    </row>
    <row r="28" spans="1:11" ht="24" customHeight="1">
      <c r="A28" s="1" t="s">
        <v>97</v>
      </c>
      <c r="B28" s="22" t="s">
        <v>16</v>
      </c>
      <c r="C28" s="81">
        <f>SUM(C29:C30)</f>
        <v>2000</v>
      </c>
      <c r="D28" s="74">
        <f>SUM(D29:D30)</f>
        <v>1402.46</v>
      </c>
      <c r="E28" s="75">
        <f>SUM(D28/C28)*100</f>
        <v>70.123</v>
      </c>
      <c r="F28" s="75">
        <f t="shared" si="7"/>
        <v>4.876999999999995</v>
      </c>
      <c r="G28" s="9">
        <f>SUM(G29:G30)</f>
        <v>1505</v>
      </c>
      <c r="H28" s="42">
        <f>SUM(H29:H30)</f>
        <v>1375.41</v>
      </c>
      <c r="I28" s="44">
        <f t="shared" si="6"/>
        <v>91.38936877076412</v>
      </c>
      <c r="J28" s="44">
        <f t="shared" si="5"/>
        <v>-16.389368770764122</v>
      </c>
      <c r="K28" s="44">
        <f>SUM(H28/D28*100-100)</f>
        <v>-1.928753761248089</v>
      </c>
    </row>
    <row r="29" spans="1:11" ht="61.5" customHeight="1">
      <c r="A29" s="2" t="s">
        <v>98</v>
      </c>
      <c r="B29" s="11" t="s">
        <v>43</v>
      </c>
      <c r="C29" s="80">
        <v>1980</v>
      </c>
      <c r="D29" s="77">
        <v>1382.46</v>
      </c>
      <c r="E29" s="78">
        <f>SUM(D29/C29)*100</f>
        <v>69.82121212121213</v>
      </c>
      <c r="F29" s="78">
        <f t="shared" si="7"/>
        <v>5.1787878787878725</v>
      </c>
      <c r="G29" s="8">
        <v>1500</v>
      </c>
      <c r="H29" s="41">
        <v>1375.41</v>
      </c>
      <c r="I29" s="45">
        <f t="shared" si="6"/>
        <v>91.694</v>
      </c>
      <c r="J29" s="45">
        <f t="shared" si="5"/>
        <v>-16.694000000000003</v>
      </c>
      <c r="K29" s="45">
        <f>SUM(H29/D29*100-100)</f>
        <v>-0.5099605051863989</v>
      </c>
    </row>
    <row r="30" spans="1:11" ht="37.5" customHeight="1">
      <c r="A30" s="2" t="s">
        <v>198</v>
      </c>
      <c r="B30" s="11" t="s">
        <v>17</v>
      </c>
      <c r="C30" s="80">
        <v>20</v>
      </c>
      <c r="D30" s="77">
        <v>20</v>
      </c>
      <c r="E30" s="78">
        <f>SUM(D30/C30)*100</f>
        <v>100</v>
      </c>
      <c r="F30" s="78">
        <f t="shared" si="7"/>
        <v>-25</v>
      </c>
      <c r="G30" s="8">
        <v>5</v>
      </c>
      <c r="H30" s="41">
        <v>0</v>
      </c>
      <c r="I30" s="45">
        <f t="shared" si="6"/>
        <v>0</v>
      </c>
      <c r="J30" s="45">
        <f t="shared" si="5"/>
        <v>75</v>
      </c>
      <c r="K30" s="45"/>
    </row>
    <row r="31" spans="1:11" ht="44.25" customHeight="1" hidden="1">
      <c r="A31" s="1" t="s">
        <v>99</v>
      </c>
      <c r="B31" s="22" t="s">
        <v>18</v>
      </c>
      <c r="C31" s="81">
        <f>SUM(C32:C33)</f>
        <v>0</v>
      </c>
      <c r="D31" s="74">
        <f>SUM(D32:D33)</f>
        <v>0</v>
      </c>
      <c r="E31" s="75"/>
      <c r="F31" s="75">
        <f t="shared" si="7"/>
        <v>75</v>
      </c>
      <c r="G31" s="9">
        <f>SUM(G32:G33)</f>
        <v>0</v>
      </c>
      <c r="H31" s="42">
        <f>SUM(H32:H33)</f>
        <v>0</v>
      </c>
      <c r="I31" s="44"/>
      <c r="J31" s="44">
        <f t="shared" si="5"/>
        <v>75</v>
      </c>
      <c r="K31" s="44"/>
    </row>
    <row r="32" spans="1:11" s="23" customFormat="1" ht="35.25" customHeight="1" hidden="1">
      <c r="A32" s="2" t="s">
        <v>100</v>
      </c>
      <c r="B32" s="11" t="s">
        <v>101</v>
      </c>
      <c r="C32" s="80">
        <v>0</v>
      </c>
      <c r="D32" s="82">
        <v>0</v>
      </c>
      <c r="E32" s="78"/>
      <c r="F32" s="78">
        <f t="shared" si="7"/>
        <v>75</v>
      </c>
      <c r="G32" s="8">
        <v>0</v>
      </c>
      <c r="H32" s="41">
        <v>0</v>
      </c>
      <c r="I32" s="45"/>
      <c r="J32" s="45">
        <f t="shared" si="5"/>
        <v>75</v>
      </c>
      <c r="K32" s="45"/>
    </row>
    <row r="33" spans="1:11" s="23" customFormat="1" ht="78" customHeight="1" hidden="1">
      <c r="A33" s="2" t="s">
        <v>102</v>
      </c>
      <c r="B33" s="11" t="s">
        <v>103</v>
      </c>
      <c r="C33" s="80">
        <v>0</v>
      </c>
      <c r="D33" s="82">
        <v>0</v>
      </c>
      <c r="E33" s="78"/>
      <c r="F33" s="78">
        <f t="shared" si="7"/>
        <v>75</v>
      </c>
      <c r="G33" s="8">
        <v>0</v>
      </c>
      <c r="H33" s="41">
        <v>0</v>
      </c>
      <c r="I33" s="45"/>
      <c r="J33" s="45">
        <f t="shared" si="5"/>
        <v>75</v>
      </c>
      <c r="K33" s="45"/>
    </row>
    <row r="34" spans="1:11" ht="48" customHeight="1">
      <c r="A34" s="1" t="s">
        <v>104</v>
      </c>
      <c r="B34" s="22" t="s">
        <v>19</v>
      </c>
      <c r="C34" s="81">
        <f>SUM(C35:C42)</f>
        <v>4353</v>
      </c>
      <c r="D34" s="74">
        <f>SUM(D35:D42)</f>
        <v>3150.6499999999996</v>
      </c>
      <c r="E34" s="75">
        <f>SUM(D34/C34)*100</f>
        <v>72.37881920514587</v>
      </c>
      <c r="F34" s="75">
        <f t="shared" si="7"/>
        <v>2.6211807948541264</v>
      </c>
      <c r="G34" s="9">
        <f>SUM(G35:G42)</f>
        <v>3995</v>
      </c>
      <c r="H34" s="42">
        <f>SUM(H35:H42)</f>
        <v>3049.57</v>
      </c>
      <c r="I34" s="44">
        <f aca="true" t="shared" si="8" ref="I34:I43">SUM(H34/G34)*100</f>
        <v>76.33466833541928</v>
      </c>
      <c r="J34" s="44">
        <f t="shared" si="5"/>
        <v>-1.3346683354192805</v>
      </c>
      <c r="K34" s="44">
        <f>SUM(H34/D34*100-100)</f>
        <v>-3.208226873819669</v>
      </c>
    </row>
    <row r="35" spans="1:11" ht="60.75" customHeight="1">
      <c r="A35" s="2" t="s">
        <v>105</v>
      </c>
      <c r="B35" s="11" t="s">
        <v>63</v>
      </c>
      <c r="C35" s="80">
        <v>11</v>
      </c>
      <c r="D35" s="77">
        <v>0</v>
      </c>
      <c r="E35" s="78">
        <f>SUM(D35/C35)*100</f>
        <v>0</v>
      </c>
      <c r="F35" s="78">
        <f t="shared" si="7"/>
        <v>75</v>
      </c>
      <c r="G35" s="8">
        <v>0</v>
      </c>
      <c r="H35" s="41">
        <v>0</v>
      </c>
      <c r="I35" s="45"/>
      <c r="J35" s="45"/>
      <c r="K35" s="45"/>
    </row>
    <row r="36" spans="1:11" s="23" customFormat="1" ht="45.75" customHeight="1">
      <c r="A36" s="2" t="s">
        <v>106</v>
      </c>
      <c r="B36" s="11" t="s">
        <v>53</v>
      </c>
      <c r="C36" s="80">
        <v>9</v>
      </c>
      <c r="D36" s="77">
        <v>5.3</v>
      </c>
      <c r="E36" s="78">
        <f>SUM(D36/C36)*100</f>
        <v>58.88888888888889</v>
      </c>
      <c r="F36" s="78">
        <f t="shared" si="7"/>
        <v>16.111111111111107</v>
      </c>
      <c r="G36" s="8">
        <v>5</v>
      </c>
      <c r="H36" s="41">
        <v>4.13</v>
      </c>
      <c r="I36" s="45">
        <f>SUM(H36/G36)*100</f>
        <v>82.6</v>
      </c>
      <c r="J36" s="45">
        <f aca="true" t="shared" si="9" ref="J36:J76">SUM(75-I36)</f>
        <v>-7.599999999999994</v>
      </c>
      <c r="K36" s="45">
        <f aca="true" t="shared" si="10" ref="K36:K44">SUM(H36/D36*100-100)</f>
        <v>-22.075471698113205</v>
      </c>
    </row>
    <row r="37" spans="1:11" ht="106.5" customHeight="1">
      <c r="A37" s="2" t="s">
        <v>107</v>
      </c>
      <c r="B37" s="11" t="s">
        <v>65</v>
      </c>
      <c r="C37" s="80">
        <v>1291</v>
      </c>
      <c r="D37" s="77">
        <v>1064.36</v>
      </c>
      <c r="E37" s="78">
        <f aca="true" t="shared" si="11" ref="E37:E44">SUM(D37/C37)*100</f>
        <v>82.44461657629743</v>
      </c>
      <c r="F37" s="78">
        <f t="shared" si="7"/>
        <v>-7.444616576297435</v>
      </c>
      <c r="G37" s="8">
        <v>1469</v>
      </c>
      <c r="H37" s="41">
        <v>1368.32</v>
      </c>
      <c r="I37" s="45">
        <f t="shared" si="8"/>
        <v>93.14635806671204</v>
      </c>
      <c r="J37" s="45">
        <f t="shared" si="9"/>
        <v>-18.14635806671204</v>
      </c>
      <c r="K37" s="45">
        <f t="shared" si="10"/>
        <v>28.55800668946597</v>
      </c>
    </row>
    <row r="38" spans="1:11" ht="90.75" customHeight="1">
      <c r="A38" s="2" t="s">
        <v>108</v>
      </c>
      <c r="B38" s="11" t="s">
        <v>47</v>
      </c>
      <c r="C38" s="80">
        <v>760</v>
      </c>
      <c r="D38" s="77">
        <v>479.22</v>
      </c>
      <c r="E38" s="78">
        <f t="shared" si="11"/>
        <v>63.055263157894736</v>
      </c>
      <c r="F38" s="78">
        <f t="shared" si="7"/>
        <v>11.944736842105264</v>
      </c>
      <c r="G38" s="8">
        <v>750</v>
      </c>
      <c r="H38" s="41">
        <v>452.55</v>
      </c>
      <c r="I38" s="45">
        <f t="shared" si="8"/>
        <v>60.34</v>
      </c>
      <c r="J38" s="45">
        <f t="shared" si="9"/>
        <v>14.659999999999997</v>
      </c>
      <c r="K38" s="45">
        <f t="shared" si="10"/>
        <v>-5.565293602103409</v>
      </c>
    </row>
    <row r="39" spans="1:11" ht="87.75" customHeight="1">
      <c r="A39" s="2" t="s">
        <v>109</v>
      </c>
      <c r="B39" s="11" t="s">
        <v>54</v>
      </c>
      <c r="C39" s="80">
        <v>100</v>
      </c>
      <c r="D39" s="77">
        <v>98.38</v>
      </c>
      <c r="E39" s="78">
        <f t="shared" si="11"/>
        <v>98.38</v>
      </c>
      <c r="F39" s="78">
        <f t="shared" si="7"/>
        <v>-23.379999999999995</v>
      </c>
      <c r="G39" s="8">
        <v>132</v>
      </c>
      <c r="H39" s="41">
        <v>82.68</v>
      </c>
      <c r="I39" s="45">
        <f t="shared" si="8"/>
        <v>62.63636363636365</v>
      </c>
      <c r="J39" s="45">
        <f t="shared" si="9"/>
        <v>12.363636363636353</v>
      </c>
      <c r="K39" s="45">
        <f t="shared" si="10"/>
        <v>-15.958528156129276</v>
      </c>
    </row>
    <row r="40" spans="1:11" ht="89.25" customHeight="1">
      <c r="A40" s="2" t="s">
        <v>110</v>
      </c>
      <c r="B40" s="11" t="s">
        <v>20</v>
      </c>
      <c r="C40" s="80">
        <v>1018</v>
      </c>
      <c r="D40" s="77">
        <v>635.29</v>
      </c>
      <c r="E40" s="78">
        <f t="shared" si="11"/>
        <v>62.4056974459725</v>
      </c>
      <c r="F40" s="78">
        <f t="shared" si="7"/>
        <v>12.5943025540275</v>
      </c>
      <c r="G40" s="8">
        <v>670</v>
      </c>
      <c r="H40" s="41">
        <v>447.09</v>
      </c>
      <c r="I40" s="45">
        <f t="shared" si="8"/>
        <v>66.72985074626865</v>
      </c>
      <c r="J40" s="45">
        <f t="shared" si="9"/>
        <v>8.270149253731347</v>
      </c>
      <c r="K40" s="45">
        <f t="shared" si="10"/>
        <v>-29.624266083206095</v>
      </c>
    </row>
    <row r="41" spans="1:11" ht="45.75" customHeight="1">
      <c r="A41" s="2" t="s">
        <v>111</v>
      </c>
      <c r="B41" s="11" t="s">
        <v>21</v>
      </c>
      <c r="C41" s="76">
        <v>714</v>
      </c>
      <c r="D41" s="77">
        <v>522.22</v>
      </c>
      <c r="E41" s="78">
        <f t="shared" si="11"/>
        <v>73.14005602240897</v>
      </c>
      <c r="F41" s="78">
        <f t="shared" si="7"/>
        <v>1.8599439775910298</v>
      </c>
      <c r="G41" s="6">
        <v>639</v>
      </c>
      <c r="H41" s="41">
        <v>412.28</v>
      </c>
      <c r="I41" s="45">
        <f t="shared" si="8"/>
        <v>64.51956181533646</v>
      </c>
      <c r="J41" s="45">
        <f t="shared" si="9"/>
        <v>10.48043818466354</v>
      </c>
      <c r="K41" s="45">
        <f t="shared" si="10"/>
        <v>-21.052430010340487</v>
      </c>
    </row>
    <row r="42" spans="1:11" ht="91.5" customHeight="1">
      <c r="A42" s="2" t="s">
        <v>112</v>
      </c>
      <c r="B42" s="11" t="s">
        <v>22</v>
      </c>
      <c r="C42" s="76">
        <v>450</v>
      </c>
      <c r="D42" s="77">
        <v>345.88</v>
      </c>
      <c r="E42" s="78">
        <f t="shared" si="11"/>
        <v>76.86222222222221</v>
      </c>
      <c r="F42" s="78">
        <f t="shared" si="7"/>
        <v>-1.862222222222215</v>
      </c>
      <c r="G42" s="6">
        <v>330</v>
      </c>
      <c r="H42" s="41">
        <v>282.52</v>
      </c>
      <c r="I42" s="45">
        <f t="shared" si="8"/>
        <v>85.61212121212121</v>
      </c>
      <c r="J42" s="45">
        <f t="shared" si="9"/>
        <v>-10.61212121212121</v>
      </c>
      <c r="K42" s="45">
        <f t="shared" si="10"/>
        <v>-18.31849196253036</v>
      </c>
    </row>
    <row r="43" spans="1:11" ht="30" customHeight="1">
      <c r="A43" s="1" t="s">
        <v>113</v>
      </c>
      <c r="B43" s="22" t="s">
        <v>23</v>
      </c>
      <c r="C43" s="79">
        <f>SUM(C44:C47)</f>
        <v>75</v>
      </c>
      <c r="D43" s="74">
        <f>SUM(D44:D47)</f>
        <v>73.12</v>
      </c>
      <c r="E43" s="75">
        <f t="shared" si="11"/>
        <v>97.49333333333334</v>
      </c>
      <c r="F43" s="75">
        <f t="shared" si="7"/>
        <v>-22.49333333333334</v>
      </c>
      <c r="G43" s="7">
        <f>SUM(G44:G47)</f>
        <v>25</v>
      </c>
      <c r="H43" s="42">
        <f>SUM(H44:H47)</f>
        <v>41.53</v>
      </c>
      <c r="I43" s="44">
        <f t="shared" si="8"/>
        <v>166.12</v>
      </c>
      <c r="J43" s="44">
        <f t="shared" si="9"/>
        <v>-91.12</v>
      </c>
      <c r="K43" s="44">
        <f t="shared" si="10"/>
        <v>-43.20295404814004</v>
      </c>
    </row>
    <row r="44" spans="1:11" s="23" customFormat="1" ht="31.5" customHeight="1">
      <c r="A44" s="2" t="s">
        <v>114</v>
      </c>
      <c r="B44" s="11" t="s">
        <v>118</v>
      </c>
      <c r="C44" s="76">
        <v>51.8</v>
      </c>
      <c r="D44" s="77">
        <v>51.85</v>
      </c>
      <c r="E44" s="78">
        <f t="shared" si="11"/>
        <v>100.09652509652511</v>
      </c>
      <c r="F44" s="78">
        <f t="shared" si="7"/>
        <v>-25.096525096525113</v>
      </c>
      <c r="G44" s="6">
        <v>14.3</v>
      </c>
      <c r="H44" s="41">
        <v>14.31</v>
      </c>
      <c r="I44" s="45">
        <f>SUM(H44/G44)*100</f>
        <v>100.06993006993005</v>
      </c>
      <c r="J44" s="45">
        <f t="shared" si="9"/>
        <v>-25.069930069930052</v>
      </c>
      <c r="K44" s="45">
        <f t="shared" si="10"/>
        <v>-72.40115718418515</v>
      </c>
    </row>
    <row r="45" spans="1:11" s="23" customFormat="1" ht="30" customHeight="1" hidden="1">
      <c r="A45" s="2" t="s">
        <v>115</v>
      </c>
      <c r="B45" s="11" t="s">
        <v>119</v>
      </c>
      <c r="C45" s="76">
        <v>0</v>
      </c>
      <c r="D45" s="82">
        <v>0</v>
      </c>
      <c r="E45" s="78"/>
      <c r="F45" s="78">
        <f>SUM(50-E45)</f>
        <v>50</v>
      </c>
      <c r="G45" s="6">
        <v>0</v>
      </c>
      <c r="H45" s="41">
        <v>0</v>
      </c>
      <c r="I45" s="45"/>
      <c r="J45" s="45">
        <f t="shared" si="9"/>
        <v>75</v>
      </c>
      <c r="K45" s="45"/>
    </row>
    <row r="46" spans="1:11" s="23" customFormat="1" ht="30" customHeight="1">
      <c r="A46" s="2" t="s">
        <v>116</v>
      </c>
      <c r="B46" s="11" t="s">
        <v>120</v>
      </c>
      <c r="C46" s="76">
        <v>8.6</v>
      </c>
      <c r="D46" s="82">
        <v>6.62</v>
      </c>
      <c r="E46" s="78">
        <f>SUM(D46/C46)*100</f>
        <v>76.97674418604652</v>
      </c>
      <c r="F46" s="78">
        <f>SUM(75-E46)</f>
        <v>-1.976744186046517</v>
      </c>
      <c r="G46" s="6">
        <v>7.7</v>
      </c>
      <c r="H46" s="41">
        <v>13.71</v>
      </c>
      <c r="I46" s="45">
        <f>SUM(H46/G46)*100</f>
        <v>178.05194805194807</v>
      </c>
      <c r="J46" s="45">
        <f t="shared" si="9"/>
        <v>-103.05194805194807</v>
      </c>
      <c r="K46" s="45">
        <f>SUM(H46/D46*100-100)</f>
        <v>107.0996978851964</v>
      </c>
    </row>
    <row r="47" spans="1:11" s="23" customFormat="1" ht="30" customHeight="1">
      <c r="A47" s="2" t="s">
        <v>117</v>
      </c>
      <c r="B47" s="11" t="s">
        <v>121</v>
      </c>
      <c r="C47" s="76">
        <f>SUM(C48:C49)</f>
        <v>14.6</v>
      </c>
      <c r="D47" s="82">
        <f>SUM(D48:D49)</f>
        <v>14.65</v>
      </c>
      <c r="E47" s="78">
        <f>SUM(D47/C47)*100</f>
        <v>100.34246575342468</v>
      </c>
      <c r="F47" s="78">
        <f>SUM(75-E47)</f>
        <v>-25.342465753424676</v>
      </c>
      <c r="G47" s="6">
        <f>SUM(G48:G49)</f>
        <v>3</v>
      </c>
      <c r="H47" s="41">
        <f>SUM(H48:H49)</f>
        <v>13.51</v>
      </c>
      <c r="I47" s="45">
        <f>SUM(H47/G47)*100</f>
        <v>450.3333333333333</v>
      </c>
      <c r="J47" s="45">
        <f t="shared" si="9"/>
        <v>-375.3333333333333</v>
      </c>
      <c r="K47" s="45">
        <f>SUM(H47/D47*100-100)</f>
        <v>-7.781569965870318</v>
      </c>
    </row>
    <row r="48" spans="1:11" s="23" customFormat="1" ht="30" customHeight="1">
      <c r="A48" s="2" t="s">
        <v>122</v>
      </c>
      <c r="B48" s="11" t="s">
        <v>124</v>
      </c>
      <c r="C48" s="76">
        <v>14.6</v>
      </c>
      <c r="D48" s="82">
        <v>14.65</v>
      </c>
      <c r="E48" s="78">
        <f>SUM(D48/C48)*100</f>
        <v>100.34246575342468</v>
      </c>
      <c r="F48" s="78">
        <f>SUM(75-E48)</f>
        <v>-25.342465753424676</v>
      </c>
      <c r="G48" s="6">
        <v>3</v>
      </c>
      <c r="H48" s="41">
        <v>13.51</v>
      </c>
      <c r="I48" s="45">
        <f>SUM(H48/G48)*100</f>
        <v>450.3333333333333</v>
      </c>
      <c r="J48" s="45">
        <f t="shared" si="9"/>
        <v>-375.3333333333333</v>
      </c>
      <c r="K48" s="45">
        <f>SUM(H48/D48*100-100)</f>
        <v>-7.781569965870318</v>
      </c>
    </row>
    <row r="49" spans="1:11" s="23" customFormat="1" ht="30" customHeight="1">
      <c r="A49" s="2" t="s">
        <v>249</v>
      </c>
      <c r="B49" s="11" t="s">
        <v>124</v>
      </c>
      <c r="C49" s="76">
        <v>0</v>
      </c>
      <c r="D49" s="82">
        <v>0</v>
      </c>
      <c r="E49" s="78"/>
      <c r="F49" s="78"/>
      <c r="G49" s="6">
        <v>0</v>
      </c>
      <c r="H49" s="41">
        <v>0</v>
      </c>
      <c r="I49" s="45"/>
      <c r="J49" s="45"/>
      <c r="K49" s="45"/>
    </row>
    <row r="50" spans="1:11" s="23" customFormat="1" ht="30" customHeight="1" hidden="1">
      <c r="A50" s="2" t="s">
        <v>123</v>
      </c>
      <c r="B50" s="11" t="s">
        <v>124</v>
      </c>
      <c r="C50" s="76">
        <v>0</v>
      </c>
      <c r="D50" s="82">
        <v>0</v>
      </c>
      <c r="E50" s="78"/>
      <c r="F50" s="78"/>
      <c r="G50" s="6">
        <v>0</v>
      </c>
      <c r="H50" s="41">
        <v>0</v>
      </c>
      <c r="I50" s="45"/>
      <c r="J50" s="45">
        <f t="shared" si="9"/>
        <v>75</v>
      </c>
      <c r="K50" s="45"/>
    </row>
    <row r="51" spans="1:11" ht="27" customHeight="1">
      <c r="A51" s="1" t="s">
        <v>125</v>
      </c>
      <c r="B51" s="22" t="s">
        <v>44</v>
      </c>
      <c r="C51" s="79">
        <f>SUM(C52:C53)</f>
        <v>448</v>
      </c>
      <c r="D51" s="74">
        <f>SUM(D52:D53)</f>
        <v>477.75</v>
      </c>
      <c r="E51" s="75">
        <f>SUM(D51/C51)*100</f>
        <v>106.640625</v>
      </c>
      <c r="F51" s="75">
        <f aca="true" t="shared" si="12" ref="F51:F58">SUM(75-E51)</f>
        <v>-31.640625</v>
      </c>
      <c r="G51" s="7">
        <f>SUM(G52:G53)</f>
        <v>150</v>
      </c>
      <c r="H51" s="42">
        <f>SUM(H52:H53)</f>
        <v>113.51</v>
      </c>
      <c r="I51" s="44">
        <f>SUM(H51/G51)*100</f>
        <v>75.67333333333333</v>
      </c>
      <c r="J51" s="44">
        <f t="shared" si="9"/>
        <v>-0.673333333333332</v>
      </c>
      <c r="K51" s="44">
        <f aca="true" t="shared" si="13" ref="K51:K56">SUM(H51/D51*100-100)</f>
        <v>-76.24071166928309</v>
      </c>
    </row>
    <row r="52" spans="1:11" ht="45" customHeight="1" hidden="1">
      <c r="A52" s="2" t="s">
        <v>51</v>
      </c>
      <c r="B52" s="11" t="s">
        <v>52</v>
      </c>
      <c r="C52" s="76">
        <v>0</v>
      </c>
      <c r="D52" s="82">
        <v>0</v>
      </c>
      <c r="E52" s="78"/>
      <c r="F52" s="78">
        <f t="shared" si="12"/>
        <v>75</v>
      </c>
      <c r="G52" s="6">
        <v>0</v>
      </c>
      <c r="H52" s="41">
        <v>0</v>
      </c>
      <c r="I52" s="45"/>
      <c r="J52" s="45">
        <f t="shared" si="9"/>
        <v>75</v>
      </c>
      <c r="K52" s="45" t="e">
        <f t="shared" si="13"/>
        <v>#DIV/0!</v>
      </c>
    </row>
    <row r="53" spans="1:11" ht="34.5" customHeight="1">
      <c r="A53" s="2" t="s">
        <v>126</v>
      </c>
      <c r="B53" s="11" t="s">
        <v>24</v>
      </c>
      <c r="C53" s="76">
        <v>448</v>
      </c>
      <c r="D53" s="82">
        <v>477.75</v>
      </c>
      <c r="E53" s="78">
        <f>SUM(D53/C53)*100</f>
        <v>106.640625</v>
      </c>
      <c r="F53" s="78">
        <f t="shared" si="12"/>
        <v>-31.640625</v>
      </c>
      <c r="G53" s="6">
        <v>150</v>
      </c>
      <c r="H53" s="41">
        <v>113.51</v>
      </c>
      <c r="I53" s="45">
        <f>SUM(H53/G53)*100</f>
        <v>75.67333333333333</v>
      </c>
      <c r="J53" s="45">
        <f t="shared" si="9"/>
        <v>-0.673333333333332</v>
      </c>
      <c r="K53" s="45">
        <f t="shared" si="13"/>
        <v>-76.24071166928309</v>
      </c>
    </row>
    <row r="54" spans="1:11" ht="102.75" customHeight="1">
      <c r="A54" s="1" t="s">
        <v>127</v>
      </c>
      <c r="B54" s="22" t="s">
        <v>25</v>
      </c>
      <c r="C54" s="79">
        <v>692</v>
      </c>
      <c r="D54" s="74">
        <v>9</v>
      </c>
      <c r="E54" s="75">
        <f>SUM(D54/C54)*100</f>
        <v>1.300578034682081</v>
      </c>
      <c r="F54" s="75">
        <f t="shared" si="12"/>
        <v>73.69942196531792</v>
      </c>
      <c r="G54" s="7">
        <v>1156</v>
      </c>
      <c r="H54" s="42">
        <v>1156</v>
      </c>
      <c r="I54" s="44">
        <f>SUM(H54/G54)*100</f>
        <v>100</v>
      </c>
      <c r="J54" s="44">
        <f t="shared" si="9"/>
        <v>-25</v>
      </c>
      <c r="K54" s="44">
        <f t="shared" si="13"/>
        <v>12744.444444444445</v>
      </c>
    </row>
    <row r="55" spans="1:11" ht="77.25" customHeight="1">
      <c r="A55" s="1" t="s">
        <v>128</v>
      </c>
      <c r="B55" s="22" t="s">
        <v>66</v>
      </c>
      <c r="C55" s="79">
        <v>160</v>
      </c>
      <c r="D55" s="74">
        <v>150.71</v>
      </c>
      <c r="E55" s="75">
        <f>SUM(D55/C55)*100</f>
        <v>94.19375000000001</v>
      </c>
      <c r="F55" s="75">
        <f t="shared" si="12"/>
        <v>-19.19375000000001</v>
      </c>
      <c r="G55" s="7">
        <v>220</v>
      </c>
      <c r="H55" s="42">
        <v>244.25</v>
      </c>
      <c r="I55" s="44">
        <f>SUM(H55/G55)*100</f>
        <v>111.02272727272727</v>
      </c>
      <c r="J55" s="44">
        <f t="shared" si="9"/>
        <v>-36.022727272727266</v>
      </c>
      <c r="K55" s="44">
        <f t="shared" si="13"/>
        <v>62.06621989250877</v>
      </c>
    </row>
    <row r="56" spans="1:11" ht="57" customHeight="1">
      <c r="A56" s="1" t="s">
        <v>129</v>
      </c>
      <c r="B56" s="22" t="s">
        <v>48</v>
      </c>
      <c r="C56" s="79">
        <v>190</v>
      </c>
      <c r="D56" s="74">
        <v>185.2</v>
      </c>
      <c r="E56" s="75">
        <f>SUM(D56/C56)*100</f>
        <v>97.47368421052632</v>
      </c>
      <c r="F56" s="75">
        <f t="shared" si="12"/>
        <v>-22.473684210526315</v>
      </c>
      <c r="G56" s="7">
        <v>100</v>
      </c>
      <c r="H56" s="42">
        <v>88.56</v>
      </c>
      <c r="I56" s="44">
        <f>SUM(H56/G56)*100</f>
        <v>88.56</v>
      </c>
      <c r="J56" s="44">
        <f t="shared" si="9"/>
        <v>-13.560000000000002</v>
      </c>
      <c r="K56" s="44">
        <f t="shared" si="13"/>
        <v>-52.18142548596112</v>
      </c>
    </row>
    <row r="57" spans="1:11" ht="57" customHeight="1" hidden="1">
      <c r="A57" s="1" t="s">
        <v>130</v>
      </c>
      <c r="B57" s="22" t="s">
        <v>64</v>
      </c>
      <c r="C57" s="79">
        <v>0</v>
      </c>
      <c r="D57" s="74">
        <v>0</v>
      </c>
      <c r="E57" s="75"/>
      <c r="F57" s="75">
        <f t="shared" si="12"/>
        <v>75</v>
      </c>
      <c r="G57" s="7">
        <v>0</v>
      </c>
      <c r="H57" s="42">
        <v>0</v>
      </c>
      <c r="I57" s="44"/>
      <c r="J57" s="44">
        <f t="shared" si="9"/>
        <v>75</v>
      </c>
      <c r="K57" s="44"/>
    </row>
    <row r="58" spans="1:11" ht="23.25" customHeight="1">
      <c r="A58" s="13" t="s">
        <v>131</v>
      </c>
      <c r="B58" s="14" t="s">
        <v>26</v>
      </c>
      <c r="C58" s="81">
        <f>SUM(C59:C92)</f>
        <v>2185.2</v>
      </c>
      <c r="D58" s="74">
        <f>SUM(D59:D92)</f>
        <v>1690.85</v>
      </c>
      <c r="E58" s="75">
        <f>SUM(D58/C58)*100</f>
        <v>77.37735676368295</v>
      </c>
      <c r="F58" s="75">
        <f t="shared" si="12"/>
        <v>-2.377356763682954</v>
      </c>
      <c r="G58" s="9">
        <f>SUM(G59:G92)</f>
        <v>1290</v>
      </c>
      <c r="H58" s="42">
        <f>SUM(H59:H92)</f>
        <v>1261</v>
      </c>
      <c r="I58" s="44">
        <f aca="true" t="shared" si="14" ref="I58:I66">SUM(H58/G58)*100</f>
        <v>97.75193798449612</v>
      </c>
      <c r="J58" s="44">
        <f t="shared" si="9"/>
        <v>-22.751937984496124</v>
      </c>
      <c r="K58" s="44">
        <f>SUM(H58/D58*100-100)</f>
        <v>-25.42212496673271</v>
      </c>
    </row>
    <row r="59" spans="1:11" s="23" customFormat="1" ht="90.75" customHeight="1">
      <c r="A59" s="15" t="s">
        <v>206</v>
      </c>
      <c r="B59" s="16" t="s">
        <v>218</v>
      </c>
      <c r="C59" s="80"/>
      <c r="D59" s="82"/>
      <c r="E59" s="78"/>
      <c r="F59" s="78"/>
      <c r="G59" s="8">
        <v>6.4</v>
      </c>
      <c r="H59" s="41">
        <v>6.4</v>
      </c>
      <c r="I59" s="45">
        <f t="shared" si="14"/>
        <v>100</v>
      </c>
      <c r="J59" s="45">
        <f t="shared" si="9"/>
        <v>-25</v>
      </c>
      <c r="K59" s="45"/>
    </row>
    <row r="60" spans="1:11" s="23" customFormat="1" ht="120" customHeight="1">
      <c r="A60" s="15" t="s">
        <v>207</v>
      </c>
      <c r="B60" s="16" t="s">
        <v>219</v>
      </c>
      <c r="C60" s="80"/>
      <c r="D60" s="82"/>
      <c r="E60" s="78"/>
      <c r="F60" s="78"/>
      <c r="G60" s="8">
        <v>9</v>
      </c>
      <c r="H60" s="41">
        <v>8</v>
      </c>
      <c r="I60" s="45">
        <f t="shared" si="14"/>
        <v>88.88888888888889</v>
      </c>
      <c r="J60" s="45">
        <f t="shared" si="9"/>
        <v>-13.888888888888886</v>
      </c>
      <c r="K60" s="45"/>
    </row>
    <row r="61" spans="1:11" s="23" customFormat="1" ht="90" customHeight="1">
      <c r="A61" s="15" t="s">
        <v>208</v>
      </c>
      <c r="B61" s="16" t="s">
        <v>220</v>
      </c>
      <c r="C61" s="80"/>
      <c r="D61" s="82"/>
      <c r="E61" s="78"/>
      <c r="F61" s="78"/>
      <c r="G61" s="8">
        <v>4.95</v>
      </c>
      <c r="H61" s="41">
        <v>4.29</v>
      </c>
      <c r="I61" s="45">
        <f t="shared" si="14"/>
        <v>86.66666666666667</v>
      </c>
      <c r="J61" s="45">
        <f t="shared" si="9"/>
        <v>-11.666666666666671</v>
      </c>
      <c r="K61" s="45"/>
    </row>
    <row r="62" spans="1:11" s="23" customFormat="1" ht="90" customHeight="1">
      <c r="A62" s="15" t="s">
        <v>267</v>
      </c>
      <c r="B62" s="16" t="s">
        <v>269</v>
      </c>
      <c r="C62" s="80"/>
      <c r="D62" s="82"/>
      <c r="E62" s="78"/>
      <c r="F62" s="78"/>
      <c r="G62" s="8">
        <v>5</v>
      </c>
      <c r="H62" s="41">
        <v>5</v>
      </c>
      <c r="I62" s="45">
        <f>SUM(H62/G62)*100</f>
        <v>100</v>
      </c>
      <c r="J62" s="45">
        <f t="shared" si="9"/>
        <v>-25</v>
      </c>
      <c r="K62" s="45"/>
    </row>
    <row r="63" spans="1:11" s="23" customFormat="1" ht="90" customHeight="1">
      <c r="A63" s="15" t="s">
        <v>252</v>
      </c>
      <c r="B63" s="16" t="s">
        <v>253</v>
      </c>
      <c r="C63" s="80"/>
      <c r="D63" s="82"/>
      <c r="E63" s="78"/>
      <c r="F63" s="78"/>
      <c r="G63" s="8">
        <v>1</v>
      </c>
      <c r="H63" s="41">
        <v>1</v>
      </c>
      <c r="I63" s="45">
        <f t="shared" si="14"/>
        <v>100</v>
      </c>
      <c r="J63" s="45">
        <f t="shared" si="9"/>
        <v>-25</v>
      </c>
      <c r="K63" s="45"/>
    </row>
    <row r="64" spans="1:11" s="23" customFormat="1" ht="90" customHeight="1">
      <c r="A64" s="15" t="s">
        <v>254</v>
      </c>
      <c r="B64" s="16" t="s">
        <v>255</v>
      </c>
      <c r="C64" s="80"/>
      <c r="D64" s="82"/>
      <c r="E64" s="78"/>
      <c r="F64" s="78"/>
      <c r="G64" s="8">
        <v>15</v>
      </c>
      <c r="H64" s="41">
        <v>15</v>
      </c>
      <c r="I64" s="45">
        <f t="shared" si="14"/>
        <v>100</v>
      </c>
      <c r="J64" s="45">
        <f t="shared" si="9"/>
        <v>-25</v>
      </c>
      <c r="K64" s="45"/>
    </row>
    <row r="65" spans="1:11" s="23" customFormat="1" ht="90" customHeight="1">
      <c r="A65" s="15" t="s">
        <v>268</v>
      </c>
      <c r="B65" s="16" t="s">
        <v>270</v>
      </c>
      <c r="C65" s="80"/>
      <c r="D65" s="82"/>
      <c r="E65" s="78"/>
      <c r="F65" s="78"/>
      <c r="G65" s="8">
        <v>2.25</v>
      </c>
      <c r="H65" s="41">
        <v>2.25</v>
      </c>
      <c r="I65" s="45">
        <f>SUM(H65/G65)*100</f>
        <v>100</v>
      </c>
      <c r="J65" s="45">
        <f t="shared" si="9"/>
        <v>-25</v>
      </c>
      <c r="K65" s="45"/>
    </row>
    <row r="66" spans="1:11" s="23" customFormat="1" ht="147.75" customHeight="1">
      <c r="A66" s="15" t="s">
        <v>209</v>
      </c>
      <c r="B66" s="16" t="s">
        <v>221</v>
      </c>
      <c r="C66" s="80"/>
      <c r="D66" s="82"/>
      <c r="E66" s="78"/>
      <c r="F66" s="78"/>
      <c r="G66" s="8">
        <v>2</v>
      </c>
      <c r="H66" s="41">
        <v>1.95</v>
      </c>
      <c r="I66" s="45">
        <f t="shared" si="14"/>
        <v>97.5</v>
      </c>
      <c r="J66" s="45">
        <f t="shared" si="9"/>
        <v>-22.5</v>
      </c>
      <c r="K66" s="45"/>
    </row>
    <row r="67" spans="1:11" s="23" customFormat="1" ht="225" customHeight="1" hidden="1">
      <c r="A67" s="15" t="s">
        <v>210</v>
      </c>
      <c r="B67" s="16" t="s">
        <v>222</v>
      </c>
      <c r="C67" s="80"/>
      <c r="D67" s="82"/>
      <c r="E67" s="78"/>
      <c r="F67" s="78"/>
      <c r="G67" s="8">
        <v>0</v>
      </c>
      <c r="H67" s="41">
        <v>0</v>
      </c>
      <c r="I67" s="45"/>
      <c r="J67" s="45">
        <f t="shared" si="9"/>
        <v>75</v>
      </c>
      <c r="K67" s="45"/>
    </row>
    <row r="68" spans="1:11" s="23" customFormat="1" ht="108" customHeight="1">
      <c r="A68" s="15" t="s">
        <v>256</v>
      </c>
      <c r="B68" s="16" t="s">
        <v>258</v>
      </c>
      <c r="C68" s="80"/>
      <c r="D68" s="82"/>
      <c r="E68" s="78"/>
      <c r="F68" s="78"/>
      <c r="G68" s="8">
        <v>0.5</v>
      </c>
      <c r="H68" s="41">
        <v>0.25</v>
      </c>
      <c r="I68" s="45">
        <f>SUM(H68/G68)*100</f>
        <v>50</v>
      </c>
      <c r="J68" s="45">
        <f t="shared" si="9"/>
        <v>25</v>
      </c>
      <c r="K68" s="45"/>
    </row>
    <row r="69" spans="1:11" s="23" customFormat="1" ht="96" customHeight="1">
      <c r="A69" s="15" t="s">
        <v>257</v>
      </c>
      <c r="B69" s="16" t="s">
        <v>259</v>
      </c>
      <c r="C69" s="80"/>
      <c r="D69" s="82"/>
      <c r="E69" s="78"/>
      <c r="F69" s="78"/>
      <c r="G69" s="8">
        <v>34.3</v>
      </c>
      <c r="H69" s="41">
        <v>33.75</v>
      </c>
      <c r="I69" s="45">
        <f>SUM(H69/G69)*100</f>
        <v>98.39650145772596</v>
      </c>
      <c r="J69" s="45">
        <f t="shared" si="9"/>
        <v>-23.39650145772596</v>
      </c>
      <c r="K69" s="45"/>
    </row>
    <row r="70" spans="1:11" s="23" customFormat="1" ht="90.75" customHeight="1">
      <c r="A70" s="15" t="s">
        <v>211</v>
      </c>
      <c r="B70" s="16" t="s">
        <v>223</v>
      </c>
      <c r="C70" s="80"/>
      <c r="D70" s="82"/>
      <c r="E70" s="78"/>
      <c r="F70" s="78"/>
      <c r="G70" s="8">
        <v>5</v>
      </c>
      <c r="H70" s="41">
        <v>0</v>
      </c>
      <c r="I70" s="45">
        <f>SUM(H70/G70)*100</f>
        <v>0</v>
      </c>
      <c r="J70" s="45">
        <f t="shared" si="9"/>
        <v>75</v>
      </c>
      <c r="K70" s="45"/>
    </row>
    <row r="71" spans="1:11" s="23" customFormat="1" ht="121.5" customHeight="1">
      <c r="A71" s="15" t="s">
        <v>212</v>
      </c>
      <c r="B71" s="16" t="s">
        <v>224</v>
      </c>
      <c r="C71" s="80"/>
      <c r="D71" s="82"/>
      <c r="E71" s="78"/>
      <c r="F71" s="78"/>
      <c r="G71" s="8">
        <v>91</v>
      </c>
      <c r="H71" s="41">
        <v>90.26</v>
      </c>
      <c r="I71" s="45">
        <f>SUM(H71/G71)*100</f>
        <v>99.1868131868132</v>
      </c>
      <c r="J71" s="45">
        <f t="shared" si="9"/>
        <v>-24.186813186813197</v>
      </c>
      <c r="K71" s="45"/>
    </row>
    <row r="72" spans="1:11" s="23" customFormat="1" ht="105.75" customHeight="1" hidden="1">
      <c r="A72" s="15" t="s">
        <v>213</v>
      </c>
      <c r="B72" s="16" t="s">
        <v>225</v>
      </c>
      <c r="C72" s="80"/>
      <c r="D72" s="82"/>
      <c r="E72" s="78"/>
      <c r="F72" s="78"/>
      <c r="G72" s="8">
        <v>0</v>
      </c>
      <c r="H72" s="41">
        <v>0</v>
      </c>
      <c r="I72" s="45"/>
      <c r="J72" s="45">
        <f t="shared" si="9"/>
        <v>75</v>
      </c>
      <c r="K72" s="45"/>
    </row>
    <row r="73" spans="1:11" s="23" customFormat="1" ht="60" customHeight="1" hidden="1">
      <c r="A73" s="15" t="s">
        <v>214</v>
      </c>
      <c r="B73" s="16" t="s">
        <v>226</v>
      </c>
      <c r="C73" s="80"/>
      <c r="D73" s="82"/>
      <c r="E73" s="78"/>
      <c r="F73" s="78"/>
      <c r="G73" s="8">
        <v>0</v>
      </c>
      <c r="H73" s="41">
        <v>0</v>
      </c>
      <c r="I73" s="45"/>
      <c r="J73" s="45">
        <f t="shared" si="9"/>
        <v>75</v>
      </c>
      <c r="K73" s="45"/>
    </row>
    <row r="74" spans="1:11" s="23" customFormat="1" ht="75" customHeight="1">
      <c r="A74" s="15" t="s">
        <v>215</v>
      </c>
      <c r="B74" s="16" t="s">
        <v>227</v>
      </c>
      <c r="C74" s="80"/>
      <c r="D74" s="82"/>
      <c r="E74" s="78"/>
      <c r="F74" s="78"/>
      <c r="G74" s="8">
        <v>566.6</v>
      </c>
      <c r="H74" s="41">
        <v>553.44</v>
      </c>
      <c r="I74" s="45">
        <f>SUM(H74/G74)*100</f>
        <v>97.67737380868337</v>
      </c>
      <c r="J74" s="45">
        <f t="shared" si="9"/>
        <v>-22.67737380868337</v>
      </c>
      <c r="K74" s="45"/>
    </row>
    <row r="75" spans="1:11" s="23" customFormat="1" ht="90.75" customHeight="1">
      <c r="A75" s="15" t="s">
        <v>216</v>
      </c>
      <c r="B75" s="16" t="s">
        <v>228</v>
      </c>
      <c r="C75" s="80"/>
      <c r="D75" s="82"/>
      <c r="E75" s="78"/>
      <c r="F75" s="78"/>
      <c r="G75" s="8">
        <v>17</v>
      </c>
      <c r="H75" s="41">
        <v>16.23</v>
      </c>
      <c r="I75" s="45">
        <f>SUM(H75/G75)*100</f>
        <v>95.47058823529412</v>
      </c>
      <c r="J75" s="45">
        <f t="shared" si="9"/>
        <v>-20.470588235294116</v>
      </c>
      <c r="K75" s="45"/>
    </row>
    <row r="76" spans="1:11" s="23" customFormat="1" ht="105" customHeight="1">
      <c r="A76" s="15" t="s">
        <v>217</v>
      </c>
      <c r="B76" s="16" t="s">
        <v>229</v>
      </c>
      <c r="C76" s="80"/>
      <c r="D76" s="82"/>
      <c r="E76" s="78"/>
      <c r="F76" s="78"/>
      <c r="G76" s="8">
        <v>530</v>
      </c>
      <c r="H76" s="41">
        <v>523.18</v>
      </c>
      <c r="I76" s="45">
        <f>SUM(H76/G76)*100</f>
        <v>98.7132075471698</v>
      </c>
      <c r="J76" s="45">
        <f t="shared" si="9"/>
        <v>-23.7132075471698</v>
      </c>
      <c r="K76" s="45"/>
    </row>
    <row r="77" spans="1:11" ht="104.25" customHeight="1">
      <c r="A77" s="15" t="s">
        <v>132</v>
      </c>
      <c r="B77" s="16" t="s">
        <v>45</v>
      </c>
      <c r="C77" s="80">
        <v>63.5</v>
      </c>
      <c r="D77" s="82">
        <v>16.64</v>
      </c>
      <c r="E77" s="78">
        <f>SUM(D77/C77)*100</f>
        <v>26.204724409448822</v>
      </c>
      <c r="F77" s="78">
        <f aca="true" t="shared" si="15" ref="F77:F92">SUM(75-E77)</f>
        <v>48.79527559055118</v>
      </c>
      <c r="G77" s="8"/>
      <c r="H77" s="41"/>
      <c r="I77" s="45"/>
      <c r="J77" s="45"/>
      <c r="K77" s="45"/>
    </row>
    <row r="78" spans="1:11" ht="45" customHeight="1">
      <c r="A78" s="15" t="s">
        <v>133</v>
      </c>
      <c r="B78" s="16" t="s">
        <v>27</v>
      </c>
      <c r="C78" s="80">
        <v>4.4</v>
      </c>
      <c r="D78" s="82">
        <v>4.15</v>
      </c>
      <c r="E78" s="78">
        <f>SUM(D78/C78)*100</f>
        <v>94.31818181818183</v>
      </c>
      <c r="F78" s="78">
        <f t="shared" si="15"/>
        <v>-19.318181818181827</v>
      </c>
      <c r="G78" s="8"/>
      <c r="H78" s="41"/>
      <c r="I78" s="45"/>
      <c r="J78" s="45"/>
      <c r="K78" s="45"/>
    </row>
    <row r="79" spans="1:11" ht="61.5" customHeight="1">
      <c r="A79" s="15" t="s">
        <v>134</v>
      </c>
      <c r="B79" s="16" t="s">
        <v>28</v>
      </c>
      <c r="C79" s="80">
        <v>40</v>
      </c>
      <c r="D79" s="82">
        <v>40</v>
      </c>
      <c r="E79" s="78">
        <f>SUM(D79/C79)*100</f>
        <v>100</v>
      </c>
      <c r="F79" s="78">
        <f t="shared" si="15"/>
        <v>-25</v>
      </c>
      <c r="G79" s="8"/>
      <c r="H79" s="41"/>
      <c r="I79" s="45"/>
      <c r="J79" s="45"/>
      <c r="K79" s="45"/>
    </row>
    <row r="80" spans="1:11" ht="62.25" customHeight="1" hidden="1">
      <c r="A80" s="15" t="s">
        <v>29</v>
      </c>
      <c r="B80" s="16" t="s">
        <v>30</v>
      </c>
      <c r="C80" s="80">
        <v>0</v>
      </c>
      <c r="D80" s="82">
        <v>0</v>
      </c>
      <c r="E80" s="78"/>
      <c r="F80" s="78">
        <f t="shared" si="15"/>
        <v>75</v>
      </c>
      <c r="G80" s="8"/>
      <c r="H80" s="41"/>
      <c r="I80" s="45"/>
      <c r="J80" s="45"/>
      <c r="K80" s="45"/>
    </row>
    <row r="81" spans="1:11" ht="62.25" customHeight="1">
      <c r="A81" s="15" t="s">
        <v>59</v>
      </c>
      <c r="B81" s="16" t="s">
        <v>60</v>
      </c>
      <c r="C81" s="80">
        <v>10</v>
      </c>
      <c r="D81" s="82">
        <v>10</v>
      </c>
      <c r="E81" s="78">
        <f>SUM(D81/C81)*100</f>
        <v>100</v>
      </c>
      <c r="F81" s="78">
        <f t="shared" si="15"/>
        <v>-25</v>
      </c>
      <c r="G81" s="8"/>
      <c r="H81" s="41"/>
      <c r="I81" s="45"/>
      <c r="J81" s="45"/>
      <c r="K81" s="45"/>
    </row>
    <row r="82" spans="1:11" ht="62.25" customHeight="1" hidden="1">
      <c r="A82" s="15" t="s">
        <v>31</v>
      </c>
      <c r="B82" s="16" t="s">
        <v>32</v>
      </c>
      <c r="C82" s="80">
        <v>0</v>
      </c>
      <c r="D82" s="82">
        <v>0</v>
      </c>
      <c r="E82" s="78"/>
      <c r="F82" s="78">
        <f t="shared" si="15"/>
        <v>75</v>
      </c>
      <c r="G82" s="8"/>
      <c r="H82" s="41"/>
      <c r="I82" s="45"/>
      <c r="J82" s="45"/>
      <c r="K82" s="45"/>
    </row>
    <row r="83" spans="1:11" ht="41.25" customHeight="1">
      <c r="A83" s="15" t="s">
        <v>135</v>
      </c>
      <c r="B83" s="16" t="s">
        <v>33</v>
      </c>
      <c r="C83" s="80">
        <v>8.7</v>
      </c>
      <c r="D83" s="82">
        <v>3</v>
      </c>
      <c r="E83" s="78">
        <f>SUM(D83/C83)*100</f>
        <v>34.48275862068966</v>
      </c>
      <c r="F83" s="78">
        <f t="shared" si="15"/>
        <v>40.51724137931034</v>
      </c>
      <c r="G83" s="8"/>
      <c r="H83" s="41"/>
      <c r="I83" s="45"/>
      <c r="J83" s="45"/>
      <c r="K83" s="45"/>
    </row>
    <row r="84" spans="1:11" ht="29.25" customHeight="1">
      <c r="A84" s="15" t="s">
        <v>136</v>
      </c>
      <c r="B84" s="16" t="s">
        <v>34</v>
      </c>
      <c r="C84" s="80">
        <v>3</v>
      </c>
      <c r="D84" s="82">
        <v>0</v>
      </c>
      <c r="E84" s="78">
        <f>SUM(D84/C84)*100</f>
        <v>0</v>
      </c>
      <c r="F84" s="78">
        <f t="shared" si="15"/>
        <v>75</v>
      </c>
      <c r="G84" s="8"/>
      <c r="H84" s="41"/>
      <c r="I84" s="45"/>
      <c r="J84" s="45"/>
      <c r="K84" s="45"/>
    </row>
    <row r="85" spans="1:11" ht="30" customHeight="1">
      <c r="A85" s="15" t="s">
        <v>137</v>
      </c>
      <c r="B85" s="16" t="s">
        <v>35</v>
      </c>
      <c r="C85" s="80">
        <v>250</v>
      </c>
      <c r="D85" s="82">
        <v>200</v>
      </c>
      <c r="E85" s="78">
        <f>SUM(D85/C85)*100</f>
        <v>80</v>
      </c>
      <c r="F85" s="78">
        <f t="shared" si="15"/>
        <v>-5</v>
      </c>
      <c r="G85" s="8"/>
      <c r="H85" s="41"/>
      <c r="I85" s="45"/>
      <c r="J85" s="45"/>
      <c r="K85" s="45"/>
    </row>
    <row r="86" spans="1:11" ht="46.5" customHeight="1">
      <c r="A86" s="15" t="s">
        <v>138</v>
      </c>
      <c r="B86" s="16" t="s">
        <v>36</v>
      </c>
      <c r="C86" s="80">
        <v>34</v>
      </c>
      <c r="D86" s="82">
        <v>30.02</v>
      </c>
      <c r="E86" s="78">
        <f>SUM(D86/C86)*100</f>
        <v>88.29411764705883</v>
      </c>
      <c r="F86" s="78">
        <f t="shared" si="15"/>
        <v>-13.294117647058826</v>
      </c>
      <c r="G86" s="8"/>
      <c r="H86" s="41"/>
      <c r="I86" s="45"/>
      <c r="J86" s="45"/>
      <c r="K86" s="45"/>
    </row>
    <row r="87" spans="1:11" ht="46.5" customHeight="1" hidden="1">
      <c r="A87" s="15" t="s">
        <v>61</v>
      </c>
      <c r="B87" s="16" t="s">
        <v>62</v>
      </c>
      <c r="C87" s="80"/>
      <c r="D87" s="82"/>
      <c r="E87" s="78"/>
      <c r="F87" s="78">
        <f t="shared" si="15"/>
        <v>75</v>
      </c>
      <c r="G87" s="8"/>
      <c r="H87" s="41"/>
      <c r="I87" s="45"/>
      <c r="J87" s="45"/>
      <c r="K87" s="45"/>
    </row>
    <row r="88" spans="1:11" ht="31.5" customHeight="1">
      <c r="A88" s="15" t="s">
        <v>139</v>
      </c>
      <c r="B88" s="16" t="s">
        <v>37</v>
      </c>
      <c r="C88" s="80">
        <v>115</v>
      </c>
      <c r="D88" s="82">
        <v>115</v>
      </c>
      <c r="E88" s="78">
        <f>SUM(D88/C88)*100</f>
        <v>100</v>
      </c>
      <c r="F88" s="78">
        <f t="shared" si="15"/>
        <v>-25</v>
      </c>
      <c r="G88" s="8"/>
      <c r="H88" s="41"/>
      <c r="I88" s="45"/>
      <c r="J88" s="45"/>
      <c r="K88" s="45"/>
    </row>
    <row r="89" spans="1:11" ht="60.75" customHeight="1">
      <c r="A89" s="2" t="s">
        <v>140</v>
      </c>
      <c r="B89" s="24" t="s">
        <v>46</v>
      </c>
      <c r="C89" s="80">
        <v>33</v>
      </c>
      <c r="D89" s="82">
        <v>33</v>
      </c>
      <c r="E89" s="78">
        <f>SUM(D89/C89)*100</f>
        <v>100</v>
      </c>
      <c r="F89" s="78">
        <f t="shared" si="15"/>
        <v>-25</v>
      </c>
      <c r="G89" s="8"/>
      <c r="H89" s="41"/>
      <c r="I89" s="45"/>
      <c r="J89" s="45"/>
      <c r="K89" s="45"/>
    </row>
    <row r="90" spans="1:11" ht="43.5" customHeight="1">
      <c r="A90" s="2" t="s">
        <v>141</v>
      </c>
      <c r="B90" s="24" t="s">
        <v>38</v>
      </c>
      <c r="C90" s="80">
        <v>83.2</v>
      </c>
      <c r="D90" s="82">
        <v>119.01</v>
      </c>
      <c r="E90" s="78">
        <f>SUM(D90/C90)*100</f>
        <v>143.0408653846154</v>
      </c>
      <c r="F90" s="78">
        <f t="shared" si="15"/>
        <v>-68.04086538461539</v>
      </c>
      <c r="G90" s="8"/>
      <c r="H90" s="41"/>
      <c r="I90" s="45"/>
      <c r="J90" s="45"/>
      <c r="K90" s="45"/>
    </row>
    <row r="91" spans="1:11" ht="60.75" customHeight="1">
      <c r="A91" s="2" t="s">
        <v>142</v>
      </c>
      <c r="B91" s="24" t="s">
        <v>39</v>
      </c>
      <c r="C91" s="80">
        <v>270.2</v>
      </c>
      <c r="D91" s="82">
        <v>237.3</v>
      </c>
      <c r="E91" s="78">
        <f>SUM(D91/C91)*100</f>
        <v>87.8238341968912</v>
      </c>
      <c r="F91" s="78">
        <f t="shared" si="15"/>
        <v>-12.823834196891198</v>
      </c>
      <c r="G91" s="8"/>
      <c r="H91" s="41"/>
      <c r="I91" s="45"/>
      <c r="J91" s="45"/>
      <c r="K91" s="45"/>
    </row>
    <row r="92" spans="1:11" ht="45" customHeight="1">
      <c r="A92" s="2" t="s">
        <v>143</v>
      </c>
      <c r="B92" s="24" t="s">
        <v>40</v>
      </c>
      <c r="C92" s="80">
        <v>1270.2</v>
      </c>
      <c r="D92" s="82">
        <v>882.73</v>
      </c>
      <c r="E92" s="78">
        <f>SUM(D92/C92)*100</f>
        <v>69.49535506219493</v>
      </c>
      <c r="F92" s="78">
        <f t="shared" si="15"/>
        <v>5.504644937805068</v>
      </c>
      <c r="G92" s="8"/>
      <c r="H92" s="41"/>
      <c r="I92" s="45"/>
      <c r="J92" s="45"/>
      <c r="K92" s="45"/>
    </row>
    <row r="93" spans="1:11" ht="17.25" customHeight="1">
      <c r="A93" s="1" t="s">
        <v>69</v>
      </c>
      <c r="B93" s="25" t="s">
        <v>41</v>
      </c>
      <c r="C93" s="81">
        <f>SUM(C94:C95)</f>
        <v>3</v>
      </c>
      <c r="D93" s="74">
        <f>SUM(D94:D95)</f>
        <v>-18.86</v>
      </c>
      <c r="E93" s="75"/>
      <c r="F93" s="75"/>
      <c r="G93" s="9">
        <f>SUM(G94:G95)</f>
        <v>0</v>
      </c>
      <c r="H93" s="42">
        <f>SUM(H94:H95)</f>
        <v>0</v>
      </c>
      <c r="I93" s="44"/>
      <c r="J93" s="44"/>
      <c r="K93" s="44"/>
    </row>
    <row r="94" spans="1:11" s="23" customFormat="1" ht="35.25" customHeight="1">
      <c r="A94" s="2" t="s">
        <v>199</v>
      </c>
      <c r="B94" s="24" t="s">
        <v>200</v>
      </c>
      <c r="C94" s="80">
        <v>0</v>
      </c>
      <c r="D94" s="82">
        <v>-21.98</v>
      </c>
      <c r="E94" s="78"/>
      <c r="F94" s="78"/>
      <c r="G94" s="8">
        <v>0</v>
      </c>
      <c r="H94" s="41">
        <v>0</v>
      </c>
      <c r="I94" s="45"/>
      <c r="J94" s="45"/>
      <c r="K94" s="45"/>
    </row>
    <row r="95" spans="1:11" s="23" customFormat="1" ht="17.25" customHeight="1">
      <c r="A95" s="2" t="s">
        <v>68</v>
      </c>
      <c r="B95" s="24" t="s">
        <v>144</v>
      </c>
      <c r="C95" s="80">
        <v>3</v>
      </c>
      <c r="D95" s="82">
        <v>3.12</v>
      </c>
      <c r="E95" s="78">
        <f>SUM(D95/C95)*100</f>
        <v>104</v>
      </c>
      <c r="F95" s="78">
        <f>SUM(75-E95)</f>
        <v>-29</v>
      </c>
      <c r="G95" s="8">
        <v>0</v>
      </c>
      <c r="H95" s="41">
        <v>0</v>
      </c>
      <c r="I95" s="45"/>
      <c r="J95" s="45"/>
      <c r="K95" s="45"/>
    </row>
    <row r="96" spans="1:11" ht="19.5" customHeight="1">
      <c r="A96" s="36" t="s">
        <v>146</v>
      </c>
      <c r="B96" s="37" t="s">
        <v>145</v>
      </c>
      <c r="C96" s="47">
        <f>SUM(C5+C10+C15+C21+C24+C27+C28+C31+C34+C43+C51+C54+C55+C56+C57+C58+C93)</f>
        <v>104608</v>
      </c>
      <c r="D96" s="48">
        <f>SUM(D5+D10+D15+D21+D24+D27+D28+D31+D34+D43+D51+D54+D55+D56+D57+D58+D93)</f>
        <v>76887.16</v>
      </c>
      <c r="E96" s="49">
        <f>SUM(D96/C96)*100</f>
        <v>73.50026766595289</v>
      </c>
      <c r="F96" s="49">
        <f>SUM(75-E96)</f>
        <v>1.4997323340471098</v>
      </c>
      <c r="G96" s="47">
        <f>SUM(G5+G10+G15+G21+G24+G27+G28+G31+G34+G43+G51+G54+G55+G56+G57+G58+G93)</f>
        <v>125358</v>
      </c>
      <c r="H96" s="50">
        <f>SUM(H5+H10+H15+H21+H24+H27+H28+H31+H34+H43+H51+H54+H55+H56+H57+H58+H93)</f>
        <v>86774.92999999998</v>
      </c>
      <c r="I96" s="51">
        <f aca="true" t="shared" si="16" ref="I96:I101">SUM(H96/G96)*100</f>
        <v>69.22169307104451</v>
      </c>
      <c r="J96" s="51">
        <f aca="true" t="shared" si="17" ref="J96:J106">SUM(75-I96)</f>
        <v>5.778306928955487</v>
      </c>
      <c r="K96" s="51">
        <f>SUM(H96/D96*100-100)</f>
        <v>12.860105640525646</v>
      </c>
    </row>
    <row r="97" spans="1:11" s="32" customFormat="1" ht="27.75" customHeight="1">
      <c r="A97" s="1" t="s">
        <v>147</v>
      </c>
      <c r="B97" s="25" t="s">
        <v>150</v>
      </c>
      <c r="C97" s="84">
        <f>SUM(C98:C100)</f>
        <v>110588.6</v>
      </c>
      <c r="D97" s="85">
        <f>SUM(D98:D100)</f>
        <v>79647.4</v>
      </c>
      <c r="E97" s="86">
        <f>SUM(D97/C97)*100</f>
        <v>72.02134758917283</v>
      </c>
      <c r="F97" s="86">
        <f>SUM(75-E97)</f>
        <v>2.9786524108271664</v>
      </c>
      <c r="G97" s="9">
        <f>SUM(G98:G100)</f>
        <v>135616.1</v>
      </c>
      <c r="H97" s="42">
        <f>SUM(H98:H100)</f>
        <v>97307</v>
      </c>
      <c r="I97" s="44">
        <f t="shared" si="16"/>
        <v>71.75180527975661</v>
      </c>
      <c r="J97" s="44">
        <f t="shared" si="17"/>
        <v>3.24819472024339</v>
      </c>
      <c r="K97" s="44">
        <f>SUM(H97/D97*100-100)</f>
        <v>22.172224077622133</v>
      </c>
    </row>
    <row r="98" spans="1:11" s="33" customFormat="1" ht="27.75" customHeight="1">
      <c r="A98" s="2" t="s">
        <v>148</v>
      </c>
      <c r="B98" s="24" t="s">
        <v>151</v>
      </c>
      <c r="C98" s="87">
        <v>60027.8</v>
      </c>
      <c r="D98" s="88">
        <v>44254.8</v>
      </c>
      <c r="E98" s="89">
        <f>SUM(D98/C98)*100</f>
        <v>73.72384128687042</v>
      </c>
      <c r="F98" s="89">
        <f>SUM(75-E98)</f>
        <v>1.2761587131295755</v>
      </c>
      <c r="G98" s="8">
        <v>54709.5</v>
      </c>
      <c r="H98" s="41">
        <v>41032.1</v>
      </c>
      <c r="I98" s="45">
        <f t="shared" si="16"/>
        <v>74.99995430409709</v>
      </c>
      <c r="J98" s="45">
        <f t="shared" si="17"/>
        <v>4.5695902912257225E-05</v>
      </c>
      <c r="K98" s="45">
        <f>SUM(H98/D98*100-100)</f>
        <v>-7.282147925196824</v>
      </c>
    </row>
    <row r="99" spans="1:11" s="33" customFormat="1" ht="27.75" customHeight="1">
      <c r="A99" s="2" t="s">
        <v>149</v>
      </c>
      <c r="B99" s="24" t="s">
        <v>152</v>
      </c>
      <c r="C99" s="87">
        <v>50560.8</v>
      </c>
      <c r="D99" s="88">
        <v>35392.6</v>
      </c>
      <c r="E99" s="89">
        <f>SUM(D99/C99)*100</f>
        <v>70.00007911267227</v>
      </c>
      <c r="F99" s="89">
        <f>SUM(75-E99)</f>
        <v>4.9999208873277325</v>
      </c>
      <c r="G99" s="8">
        <v>36565.5</v>
      </c>
      <c r="H99" s="41">
        <v>27424.1</v>
      </c>
      <c r="I99" s="45">
        <f t="shared" si="16"/>
        <v>74.9999316295415</v>
      </c>
      <c r="J99" s="45">
        <f t="shared" si="17"/>
        <v>6.837045849295009E-05</v>
      </c>
      <c r="K99" s="45">
        <f>SUM(H99/D99*100-100)</f>
        <v>-22.514593446087602</v>
      </c>
    </row>
    <row r="100" spans="1:11" s="33" customFormat="1" ht="60.75" customHeight="1">
      <c r="A100" s="2" t="s">
        <v>230</v>
      </c>
      <c r="B100" s="24" t="s">
        <v>231</v>
      </c>
      <c r="C100" s="87"/>
      <c r="D100" s="88"/>
      <c r="E100" s="89"/>
      <c r="F100" s="89"/>
      <c r="G100" s="8">
        <v>44341.1</v>
      </c>
      <c r="H100" s="41">
        <v>28850.8</v>
      </c>
      <c r="I100" s="45">
        <f t="shared" si="16"/>
        <v>65.06559377191815</v>
      </c>
      <c r="J100" s="45">
        <f t="shared" si="17"/>
        <v>9.934406228081855</v>
      </c>
      <c r="K100" s="45"/>
    </row>
    <row r="101" spans="1:11" s="32" customFormat="1" ht="27.75" customHeight="1">
      <c r="A101" s="1" t="s">
        <v>153</v>
      </c>
      <c r="B101" s="25" t="s">
        <v>154</v>
      </c>
      <c r="C101" s="84">
        <f>SUM(C102:C115)</f>
        <v>111688.29999999999</v>
      </c>
      <c r="D101" s="85">
        <f>SUM(D102:D115)</f>
        <v>53450.13</v>
      </c>
      <c r="E101" s="86">
        <f>SUM(D101/C101)*100</f>
        <v>47.856516752426174</v>
      </c>
      <c r="F101" s="86">
        <f>SUM(75-E101)</f>
        <v>27.143483247573826</v>
      </c>
      <c r="G101" s="9">
        <f>SUM(G102:G115)</f>
        <v>171072.9</v>
      </c>
      <c r="H101" s="42">
        <f>SUM(H102:H115)</f>
        <v>22750.09</v>
      </c>
      <c r="I101" s="44">
        <f t="shared" si="16"/>
        <v>13.298476848174081</v>
      </c>
      <c r="J101" s="44">
        <f t="shared" si="17"/>
        <v>61.70152315182592</v>
      </c>
      <c r="K101" s="44">
        <f>SUM(H101/D101*100-100)</f>
        <v>-57.43679201528602</v>
      </c>
    </row>
    <row r="102" spans="1:11" s="33" customFormat="1" ht="30" customHeight="1" hidden="1">
      <c r="A102" s="2" t="s">
        <v>155</v>
      </c>
      <c r="B102" s="24" t="s">
        <v>166</v>
      </c>
      <c r="C102" s="87">
        <v>0</v>
      </c>
      <c r="D102" s="88">
        <v>0</v>
      </c>
      <c r="E102" s="89"/>
      <c r="F102" s="89"/>
      <c r="G102" s="8">
        <v>0</v>
      </c>
      <c r="H102" s="41">
        <v>0</v>
      </c>
      <c r="I102" s="45"/>
      <c r="J102" s="45">
        <f t="shared" si="17"/>
        <v>75</v>
      </c>
      <c r="K102" s="45" t="e">
        <f>SUM(H102/D102*100-100)</f>
        <v>#DIV/0!</v>
      </c>
    </row>
    <row r="103" spans="1:11" s="33" customFormat="1" ht="44.25" customHeight="1">
      <c r="A103" s="2" t="s">
        <v>156</v>
      </c>
      <c r="B103" s="24" t="s">
        <v>161</v>
      </c>
      <c r="C103" s="87">
        <v>3850</v>
      </c>
      <c r="D103" s="88">
        <v>0</v>
      </c>
      <c r="E103" s="89">
        <f>SUM(D103/C103)*100</f>
        <v>0</v>
      </c>
      <c r="F103" s="89">
        <f>SUM(75-E103)</f>
        <v>75</v>
      </c>
      <c r="G103" s="8">
        <v>5306</v>
      </c>
      <c r="H103" s="41">
        <v>0</v>
      </c>
      <c r="I103" s="45">
        <f>SUM(H103/G103)*100</f>
        <v>0</v>
      </c>
      <c r="J103" s="45">
        <f t="shared" si="17"/>
        <v>75</v>
      </c>
      <c r="K103" s="45"/>
    </row>
    <row r="104" spans="1:11" s="33" customFormat="1" ht="44.25" customHeight="1">
      <c r="A104" s="2" t="s">
        <v>232</v>
      </c>
      <c r="B104" s="24" t="s">
        <v>237</v>
      </c>
      <c r="C104" s="87">
        <v>17241.5</v>
      </c>
      <c r="D104" s="88">
        <v>0</v>
      </c>
      <c r="E104" s="89">
        <f>SUM(D104/C104)*100</f>
        <v>0</v>
      </c>
      <c r="F104" s="89">
        <f>SUM(75-E104)</f>
        <v>75</v>
      </c>
      <c r="G104" s="8">
        <v>40846.3</v>
      </c>
      <c r="H104" s="41">
        <v>2737.18</v>
      </c>
      <c r="I104" s="45">
        <f aca="true" t="shared" si="18" ref="I104:I110">SUM(H104/G104)*100</f>
        <v>6.701169995813573</v>
      </c>
      <c r="J104" s="45">
        <f t="shared" si="17"/>
        <v>68.29883000418643</v>
      </c>
      <c r="K104" s="45"/>
    </row>
    <row r="105" spans="1:11" s="33" customFormat="1" ht="44.25" customHeight="1">
      <c r="A105" s="2" t="s">
        <v>233</v>
      </c>
      <c r="B105" s="24" t="s">
        <v>238</v>
      </c>
      <c r="C105" s="87">
        <v>718.4</v>
      </c>
      <c r="D105" s="88">
        <v>0</v>
      </c>
      <c r="E105" s="89">
        <f>SUM(D105/C105)*100</f>
        <v>0</v>
      </c>
      <c r="F105" s="89">
        <f>SUM(75-E105)</f>
        <v>75</v>
      </c>
      <c r="G105" s="8">
        <v>1701.9</v>
      </c>
      <c r="H105" s="41">
        <v>114.05</v>
      </c>
      <c r="I105" s="45">
        <f t="shared" si="18"/>
        <v>6.701333803396203</v>
      </c>
      <c r="J105" s="45">
        <f t="shared" si="17"/>
        <v>68.29866619660379</v>
      </c>
      <c r="K105" s="45"/>
    </row>
    <row r="106" spans="1:11" s="33" customFormat="1" ht="44.25" customHeight="1">
      <c r="A106" s="2" t="s">
        <v>234</v>
      </c>
      <c r="B106" s="24" t="s">
        <v>239</v>
      </c>
      <c r="C106" s="87"/>
      <c r="D106" s="88"/>
      <c r="E106" s="89"/>
      <c r="F106" s="89"/>
      <c r="G106" s="8">
        <v>2234.2</v>
      </c>
      <c r="H106" s="41">
        <v>398.16</v>
      </c>
      <c r="I106" s="45">
        <f t="shared" si="18"/>
        <v>17.821144033658584</v>
      </c>
      <c r="J106" s="45">
        <f t="shared" si="17"/>
        <v>57.178855966341416</v>
      </c>
      <c r="K106" s="45"/>
    </row>
    <row r="107" spans="1:11" s="33" customFormat="1" ht="44.25" customHeight="1" hidden="1">
      <c r="A107" s="2" t="s">
        <v>235</v>
      </c>
      <c r="B107" s="24" t="s">
        <v>240</v>
      </c>
      <c r="C107" s="87"/>
      <c r="D107" s="88"/>
      <c r="E107" s="89"/>
      <c r="F107" s="89"/>
      <c r="G107" s="8">
        <v>0</v>
      </c>
      <c r="H107" s="41">
        <v>0</v>
      </c>
      <c r="I107" s="45"/>
      <c r="J107" s="45"/>
      <c r="K107" s="45"/>
    </row>
    <row r="108" spans="1:11" s="33" customFormat="1" ht="75" customHeight="1">
      <c r="A108" s="2" t="s">
        <v>260</v>
      </c>
      <c r="B108" s="24" t="s">
        <v>261</v>
      </c>
      <c r="C108" s="87"/>
      <c r="D108" s="88"/>
      <c r="E108" s="89"/>
      <c r="F108" s="89"/>
      <c r="G108" s="8">
        <v>3109.6</v>
      </c>
      <c r="H108" s="41">
        <v>0</v>
      </c>
      <c r="I108" s="45">
        <f>SUM(H108/G108)*100</f>
        <v>0</v>
      </c>
      <c r="J108" s="45">
        <f>SUM(75-I108)</f>
        <v>75</v>
      </c>
      <c r="K108" s="45"/>
    </row>
    <row r="109" spans="1:11" s="33" customFormat="1" ht="44.25" customHeight="1">
      <c r="A109" s="2" t="s">
        <v>236</v>
      </c>
      <c r="B109" s="24" t="s">
        <v>241</v>
      </c>
      <c r="C109" s="87"/>
      <c r="D109" s="88"/>
      <c r="E109" s="89"/>
      <c r="F109" s="89"/>
      <c r="G109" s="8">
        <v>728.7</v>
      </c>
      <c r="H109" s="41">
        <v>186.18</v>
      </c>
      <c r="I109" s="45">
        <f t="shared" si="18"/>
        <v>25.549608892548374</v>
      </c>
      <c r="J109" s="45">
        <f>SUM(75-I109)</f>
        <v>49.45039110745162</v>
      </c>
      <c r="K109" s="45"/>
    </row>
    <row r="110" spans="1:11" s="33" customFormat="1" ht="43.5" customHeight="1">
      <c r="A110" s="2" t="s">
        <v>159</v>
      </c>
      <c r="B110" s="24" t="s">
        <v>162</v>
      </c>
      <c r="C110" s="87">
        <v>610.1</v>
      </c>
      <c r="D110" s="88">
        <v>562.95</v>
      </c>
      <c r="E110" s="89">
        <f>SUM(D110/C110)*100</f>
        <v>92.27175872807737</v>
      </c>
      <c r="F110" s="89">
        <f aca="true" t="shared" si="19" ref="F110:F116">SUM(75-E110)</f>
        <v>-17.271758728077373</v>
      </c>
      <c r="G110" s="8">
        <v>706.5</v>
      </c>
      <c r="H110" s="41">
        <v>706.49</v>
      </c>
      <c r="I110" s="45">
        <f t="shared" si="18"/>
        <v>99.99858457183298</v>
      </c>
      <c r="J110" s="45">
        <f>SUM(75-I110)</f>
        <v>-24.99858457183298</v>
      </c>
      <c r="K110" s="45">
        <f>SUM(H110/D110*100-100)</f>
        <v>25.497823963051786</v>
      </c>
    </row>
    <row r="111" spans="1:11" s="33" customFormat="1" ht="30.75" customHeight="1">
      <c r="A111" s="2" t="s">
        <v>157</v>
      </c>
      <c r="B111" s="24" t="s">
        <v>163</v>
      </c>
      <c r="C111" s="87">
        <v>34.4</v>
      </c>
      <c r="D111" s="88">
        <v>34.36</v>
      </c>
      <c r="E111" s="89">
        <f>SUM(D111/C111)*100</f>
        <v>99.88372093023256</v>
      </c>
      <c r="F111" s="89">
        <f t="shared" si="19"/>
        <v>-24.883720930232556</v>
      </c>
      <c r="G111" s="8">
        <v>39.87</v>
      </c>
      <c r="H111" s="41">
        <v>0</v>
      </c>
      <c r="I111" s="45">
        <f>SUM(H111/G111)*100</f>
        <v>0</v>
      </c>
      <c r="J111" s="45">
        <f>SUM(75-I111)</f>
        <v>75</v>
      </c>
      <c r="K111" s="45"/>
    </row>
    <row r="112" spans="1:11" s="33" customFormat="1" ht="30.75" customHeight="1">
      <c r="A112" s="2" t="s">
        <v>242</v>
      </c>
      <c r="B112" s="24" t="s">
        <v>243</v>
      </c>
      <c r="C112" s="87">
        <v>274.9</v>
      </c>
      <c r="D112" s="88">
        <v>0</v>
      </c>
      <c r="E112" s="89">
        <f>SUM(D112/C112)*100</f>
        <v>0</v>
      </c>
      <c r="F112" s="89">
        <f t="shared" si="19"/>
        <v>75</v>
      </c>
      <c r="G112" s="8">
        <v>284.7</v>
      </c>
      <c r="H112" s="41">
        <v>254.55</v>
      </c>
      <c r="I112" s="45">
        <f aca="true" t="shared" si="20" ref="I112:I119">SUM(H112/G112)*100</f>
        <v>89.40990516332982</v>
      </c>
      <c r="J112" s="45">
        <f aca="true" t="shared" si="21" ref="J112:J119">SUM(75-I112)</f>
        <v>-14.409905163329825</v>
      </c>
      <c r="K112" s="45"/>
    </row>
    <row r="113" spans="1:11" s="33" customFormat="1" ht="44.25" customHeight="1" hidden="1">
      <c r="A113" s="2" t="s">
        <v>160</v>
      </c>
      <c r="B113" s="24" t="s">
        <v>164</v>
      </c>
      <c r="C113" s="87">
        <v>0</v>
      </c>
      <c r="D113" s="88">
        <v>0</v>
      </c>
      <c r="E113" s="89"/>
      <c r="F113" s="89">
        <f t="shared" si="19"/>
        <v>75</v>
      </c>
      <c r="G113" s="8">
        <v>0</v>
      </c>
      <c r="H113" s="41">
        <v>0</v>
      </c>
      <c r="I113" s="45" t="e">
        <f t="shared" si="20"/>
        <v>#DIV/0!</v>
      </c>
      <c r="J113" s="45" t="e">
        <f t="shared" si="21"/>
        <v>#DIV/0!</v>
      </c>
      <c r="K113" s="45"/>
    </row>
    <row r="114" spans="1:11" s="33" customFormat="1" ht="44.25" customHeight="1">
      <c r="A114" s="2" t="s">
        <v>244</v>
      </c>
      <c r="B114" s="24" t="s">
        <v>161</v>
      </c>
      <c r="C114" s="87">
        <v>2433.6</v>
      </c>
      <c r="D114" s="88">
        <v>1253.32</v>
      </c>
      <c r="E114" s="89">
        <f>SUM(D114/C114)*100</f>
        <v>51.50065746219592</v>
      </c>
      <c r="F114" s="89">
        <f t="shared" si="19"/>
        <v>23.499342537804083</v>
      </c>
      <c r="G114" s="8">
        <v>2522</v>
      </c>
      <c r="H114" s="41">
        <v>0</v>
      </c>
      <c r="I114" s="45">
        <f t="shared" si="20"/>
        <v>0</v>
      </c>
      <c r="J114" s="45">
        <f t="shared" si="21"/>
        <v>75</v>
      </c>
      <c r="K114" s="45"/>
    </row>
    <row r="115" spans="1:11" s="33" customFormat="1" ht="18.75" customHeight="1">
      <c r="A115" s="2" t="s">
        <v>158</v>
      </c>
      <c r="B115" s="24" t="s">
        <v>165</v>
      </c>
      <c r="C115" s="87">
        <v>86525.4</v>
      </c>
      <c r="D115" s="88">
        <v>51599.5</v>
      </c>
      <c r="E115" s="89">
        <f aca="true" t="shared" si="22" ref="E115:E122">SUM(D115/C115)*100</f>
        <v>59.63508981177782</v>
      </c>
      <c r="F115" s="89">
        <f t="shared" si="19"/>
        <v>15.364910188222183</v>
      </c>
      <c r="G115" s="8">
        <v>113593.13</v>
      </c>
      <c r="H115" s="41">
        <v>18353.48</v>
      </c>
      <c r="I115" s="45">
        <f t="shared" si="20"/>
        <v>16.15720950730031</v>
      </c>
      <c r="J115" s="45">
        <f t="shared" si="21"/>
        <v>58.84279049269969</v>
      </c>
      <c r="K115" s="45">
        <f>SUM(H115/D115*100-100)</f>
        <v>-64.43089564821365</v>
      </c>
    </row>
    <row r="116" spans="1:11" s="32" customFormat="1" ht="27.75" customHeight="1">
      <c r="A116" s="1" t="s">
        <v>167</v>
      </c>
      <c r="B116" s="25" t="s">
        <v>203</v>
      </c>
      <c r="C116" s="84">
        <f>SUM(C117:C124)</f>
        <v>175492.59999999998</v>
      </c>
      <c r="D116" s="85">
        <f>SUM(D117:D124)</f>
        <v>128847.81999999999</v>
      </c>
      <c r="E116" s="86">
        <f t="shared" si="22"/>
        <v>73.42065705334583</v>
      </c>
      <c r="F116" s="86">
        <f t="shared" si="19"/>
        <v>1.5793429466541653</v>
      </c>
      <c r="G116" s="9">
        <f>SUM(G117:G124)</f>
        <v>194817.19999999998</v>
      </c>
      <c r="H116" s="42">
        <f>SUM(H117:H124)</f>
        <v>132394.81</v>
      </c>
      <c r="I116" s="44">
        <f t="shared" si="20"/>
        <v>67.95848107867273</v>
      </c>
      <c r="J116" s="44">
        <f t="shared" si="21"/>
        <v>7.041518921327267</v>
      </c>
      <c r="K116" s="44">
        <f>SUM(H116/D116*100-100)</f>
        <v>2.7528521631177085</v>
      </c>
    </row>
    <row r="117" spans="1:11" s="33" customFormat="1" ht="48" customHeight="1">
      <c r="A117" s="2" t="s">
        <v>262</v>
      </c>
      <c r="B117" s="28" t="s">
        <v>263</v>
      </c>
      <c r="C117" s="80"/>
      <c r="D117" s="90"/>
      <c r="E117" s="91"/>
      <c r="F117" s="91"/>
      <c r="G117" s="8">
        <v>3114.4</v>
      </c>
      <c r="H117" s="41">
        <v>498.19</v>
      </c>
      <c r="I117" s="45">
        <f t="shared" si="20"/>
        <v>15.996339583868483</v>
      </c>
      <c r="J117" s="45">
        <f t="shared" si="21"/>
        <v>59.00366041613152</v>
      </c>
      <c r="K117" s="45"/>
    </row>
    <row r="118" spans="1:11" s="33" customFormat="1" ht="48" customHeight="1">
      <c r="A118" s="2" t="s">
        <v>168</v>
      </c>
      <c r="B118" s="28" t="s">
        <v>172</v>
      </c>
      <c r="C118" s="80">
        <v>171384.8</v>
      </c>
      <c r="D118" s="90">
        <v>125229.9</v>
      </c>
      <c r="E118" s="91">
        <v>56.315732324154354</v>
      </c>
      <c r="F118" s="91">
        <f>SUM(75-E118)</f>
        <v>18.684267675845646</v>
      </c>
      <c r="G118" s="8">
        <v>187447.9</v>
      </c>
      <c r="H118" s="41">
        <v>128330</v>
      </c>
      <c r="I118" s="45">
        <v>22.353512337563366</v>
      </c>
      <c r="J118" s="45">
        <f t="shared" si="21"/>
        <v>52.646487662436634</v>
      </c>
      <c r="K118" s="45">
        <v>-56.87722956667716</v>
      </c>
    </row>
    <row r="119" spans="1:11" s="40" customFormat="1" ht="72.75" customHeight="1">
      <c r="A119" s="2" t="s">
        <v>169</v>
      </c>
      <c r="B119" s="34" t="s">
        <v>173</v>
      </c>
      <c r="C119" s="80">
        <v>5.3</v>
      </c>
      <c r="D119" s="90">
        <v>5.3</v>
      </c>
      <c r="E119" s="91">
        <f t="shared" si="22"/>
        <v>100</v>
      </c>
      <c r="F119" s="91">
        <f>SUM(75-E119)</f>
        <v>-25</v>
      </c>
      <c r="G119" s="8">
        <v>9.4</v>
      </c>
      <c r="H119" s="41">
        <v>0</v>
      </c>
      <c r="I119" s="45">
        <f t="shared" si="20"/>
        <v>0</v>
      </c>
      <c r="J119" s="45">
        <f t="shared" si="21"/>
        <v>75</v>
      </c>
      <c r="K119" s="45"/>
    </row>
    <row r="120" spans="1:11" s="33" customFormat="1" ht="120.75" customHeight="1">
      <c r="A120" s="2" t="s">
        <v>170</v>
      </c>
      <c r="B120" s="28" t="s">
        <v>174</v>
      </c>
      <c r="C120" s="80">
        <v>1273.5</v>
      </c>
      <c r="D120" s="90">
        <v>1273.5</v>
      </c>
      <c r="E120" s="91">
        <f t="shared" si="22"/>
        <v>100</v>
      </c>
      <c r="F120" s="91">
        <f>SUM(75-E120)</f>
        <v>-25</v>
      </c>
      <c r="G120" s="8">
        <v>0</v>
      </c>
      <c r="H120" s="41">
        <v>0</v>
      </c>
      <c r="I120" s="45"/>
      <c r="J120" s="45"/>
      <c r="K120" s="45"/>
    </row>
    <row r="121" spans="1:11" s="33" customFormat="1" ht="76.5" customHeight="1">
      <c r="A121" s="2" t="s">
        <v>171</v>
      </c>
      <c r="B121" s="29" t="s">
        <v>175</v>
      </c>
      <c r="C121" s="80">
        <v>1273.5</v>
      </c>
      <c r="D121" s="90">
        <v>1273.5</v>
      </c>
      <c r="E121" s="91">
        <f t="shared" si="22"/>
        <v>100</v>
      </c>
      <c r="F121" s="91">
        <f>SUM(75-E121)</f>
        <v>-25</v>
      </c>
      <c r="G121" s="8">
        <v>1284</v>
      </c>
      <c r="H121" s="41">
        <v>1283.95</v>
      </c>
      <c r="I121" s="45">
        <f>SUM(H121/G121)*100</f>
        <v>99.99610591900311</v>
      </c>
      <c r="J121" s="45">
        <f>SUM(75-I121)</f>
        <v>-24.996105919003114</v>
      </c>
      <c r="K121" s="45">
        <f>SUM(H121/D121*100-100)</f>
        <v>0.8205732234000749</v>
      </c>
    </row>
    <row r="122" spans="1:11" s="33" customFormat="1" ht="76.5" customHeight="1">
      <c r="A122" s="2" t="s">
        <v>245</v>
      </c>
      <c r="B122" s="29" t="s">
        <v>246</v>
      </c>
      <c r="C122" s="80">
        <v>636.8</v>
      </c>
      <c r="D122" s="90">
        <v>636.75</v>
      </c>
      <c r="E122" s="91">
        <f t="shared" si="22"/>
        <v>99.99214824120604</v>
      </c>
      <c r="F122" s="91">
        <f>SUM(75-E122)</f>
        <v>-24.99214824120604</v>
      </c>
      <c r="G122" s="8">
        <v>642</v>
      </c>
      <c r="H122" s="41">
        <v>641.95</v>
      </c>
      <c r="I122" s="45">
        <f>SUM(H122/G122)*100</f>
        <v>99.99221183800624</v>
      </c>
      <c r="J122" s="45">
        <f>SUM(75-I122)</f>
        <v>-24.99221183800624</v>
      </c>
      <c r="K122" s="45">
        <f>SUM(H122/D122*100-100)</f>
        <v>0.8166470357283231</v>
      </c>
    </row>
    <row r="123" spans="1:11" s="33" customFormat="1" ht="33.75" customHeight="1">
      <c r="A123" s="2" t="s">
        <v>264</v>
      </c>
      <c r="B123" s="29" t="s">
        <v>265</v>
      </c>
      <c r="C123" s="80"/>
      <c r="D123" s="90"/>
      <c r="E123" s="91"/>
      <c r="F123" s="91"/>
      <c r="G123" s="8">
        <v>2319.5</v>
      </c>
      <c r="H123" s="41">
        <v>1640.72</v>
      </c>
      <c r="I123" s="45">
        <f>SUM(H123/G123)*100</f>
        <v>70.73593446863549</v>
      </c>
      <c r="J123" s="45">
        <f>SUM(75-I123)</f>
        <v>4.264065531364508</v>
      </c>
      <c r="K123" s="45"/>
    </row>
    <row r="124" spans="1:11" s="33" customFormat="1" ht="27" customHeight="1">
      <c r="A124" s="2" t="s">
        <v>247</v>
      </c>
      <c r="B124" s="29" t="s">
        <v>248</v>
      </c>
      <c r="C124" s="80">
        <v>918.7</v>
      </c>
      <c r="D124" s="90">
        <v>428.87</v>
      </c>
      <c r="E124" s="91">
        <f>SUM(D124/C124)*100</f>
        <v>46.68226842277131</v>
      </c>
      <c r="F124" s="91">
        <f aca="true" t="shared" si="23" ref="F124:F131">SUM(75-E124)</f>
        <v>28.31773157722869</v>
      </c>
      <c r="G124" s="8">
        <v>0</v>
      </c>
      <c r="H124" s="41">
        <v>0</v>
      </c>
      <c r="I124" s="45"/>
      <c r="J124" s="45"/>
      <c r="K124" s="45"/>
    </row>
    <row r="125" spans="1:11" s="32" customFormat="1" ht="27.75" customHeight="1">
      <c r="A125" s="1" t="s">
        <v>176</v>
      </c>
      <c r="B125" s="25" t="s">
        <v>177</v>
      </c>
      <c r="C125" s="84">
        <f>SUM(C126:C128)</f>
        <v>5400.5</v>
      </c>
      <c r="D125" s="85">
        <f>SUM(D126:D128)</f>
        <v>3014.7</v>
      </c>
      <c r="E125" s="86">
        <f>SUM(D125/C125)*100</f>
        <v>55.82260901768355</v>
      </c>
      <c r="F125" s="86">
        <f t="shared" si="23"/>
        <v>19.177390982316453</v>
      </c>
      <c r="G125" s="9">
        <f>SUM(G126:G128)</f>
        <v>22888.100000000002</v>
      </c>
      <c r="H125" s="42">
        <f>SUM(H126:H128)</f>
        <v>12338.07</v>
      </c>
      <c r="I125" s="44">
        <f aca="true" t="shared" si="24" ref="I125:I130">SUM(H125/G125)*100</f>
        <v>53.906047247259494</v>
      </c>
      <c r="J125" s="44">
        <f aca="true" t="shared" si="25" ref="J125:J130">SUM(75-I125)</f>
        <v>21.093952752740506</v>
      </c>
      <c r="K125" s="44">
        <f>SUM(H125/D125*100-100)</f>
        <v>309.26360831923574</v>
      </c>
    </row>
    <row r="126" spans="1:11" s="33" customFormat="1" ht="75">
      <c r="A126" s="30" t="s">
        <v>178</v>
      </c>
      <c r="B126" s="31" t="s">
        <v>180</v>
      </c>
      <c r="C126" s="92">
        <v>4994.5</v>
      </c>
      <c r="D126" s="82">
        <v>2948.7</v>
      </c>
      <c r="E126" s="78">
        <f>SUM(D126/C126)*100</f>
        <v>59.038942837120835</v>
      </c>
      <c r="F126" s="78">
        <f t="shared" si="23"/>
        <v>15.961057162879165</v>
      </c>
      <c r="G126" s="43">
        <v>6239.2</v>
      </c>
      <c r="H126" s="41">
        <v>3482.17</v>
      </c>
      <c r="I126" s="45">
        <f t="shared" si="24"/>
        <v>55.811161687395824</v>
      </c>
      <c r="J126" s="45">
        <f t="shared" si="25"/>
        <v>19.188838312604176</v>
      </c>
      <c r="K126" s="45">
        <f>SUM(H126/D126*100-100)</f>
        <v>18.091701427747836</v>
      </c>
    </row>
    <row r="127" spans="1:11" s="33" customFormat="1" ht="45.75" customHeight="1" hidden="1">
      <c r="A127" s="30" t="s">
        <v>201</v>
      </c>
      <c r="B127" s="31" t="s">
        <v>202</v>
      </c>
      <c r="C127" s="92">
        <v>0</v>
      </c>
      <c r="D127" s="82">
        <v>0</v>
      </c>
      <c r="E127" s="78"/>
      <c r="F127" s="78">
        <f t="shared" si="23"/>
        <v>75</v>
      </c>
      <c r="G127" s="43">
        <v>0</v>
      </c>
      <c r="H127" s="41">
        <v>0</v>
      </c>
      <c r="I127" s="45"/>
      <c r="J127" s="45">
        <f t="shared" si="25"/>
        <v>75</v>
      </c>
      <c r="K127" s="45"/>
    </row>
    <row r="128" spans="1:11" s="33" customFormat="1" ht="30">
      <c r="A128" s="30" t="s">
        <v>179</v>
      </c>
      <c r="B128" s="31" t="s">
        <v>181</v>
      </c>
      <c r="C128" s="92">
        <v>406</v>
      </c>
      <c r="D128" s="82">
        <v>66</v>
      </c>
      <c r="E128" s="78">
        <f>SUM(D128/C128)*100</f>
        <v>16.25615763546798</v>
      </c>
      <c r="F128" s="78">
        <f t="shared" si="23"/>
        <v>58.74384236453202</v>
      </c>
      <c r="G128" s="43">
        <v>16648.9</v>
      </c>
      <c r="H128" s="41">
        <v>8855.9</v>
      </c>
      <c r="I128" s="45">
        <f t="shared" si="24"/>
        <v>53.19210278156514</v>
      </c>
      <c r="J128" s="45">
        <f t="shared" si="25"/>
        <v>21.80789721843486</v>
      </c>
      <c r="K128" s="45">
        <f>SUM(H128/D128*100-100)</f>
        <v>13318.030303030304</v>
      </c>
    </row>
    <row r="129" spans="1:11" s="32" customFormat="1" ht="27.75" customHeight="1">
      <c r="A129" s="1" t="s">
        <v>182</v>
      </c>
      <c r="B129" s="25" t="s">
        <v>183</v>
      </c>
      <c r="C129" s="84">
        <f>SUM(C130:C131)</f>
        <v>286.5</v>
      </c>
      <c r="D129" s="85">
        <f>SUM(D130:D131)</f>
        <v>104.51</v>
      </c>
      <c r="E129" s="86">
        <f>SUM(D129/C129)*100</f>
        <v>36.478184991274</v>
      </c>
      <c r="F129" s="86">
        <f t="shared" si="23"/>
        <v>38.521815008726</v>
      </c>
      <c r="G129" s="9">
        <f>SUM(G130:G131)</f>
        <v>41</v>
      </c>
      <c r="H129" s="42">
        <f>SUM(H130:H131)</f>
        <v>6</v>
      </c>
      <c r="I129" s="44">
        <f t="shared" si="24"/>
        <v>14.634146341463413</v>
      </c>
      <c r="J129" s="44">
        <f t="shared" si="25"/>
        <v>60.36585365853659</v>
      </c>
      <c r="K129" s="44">
        <f>SUM(H129/D129*100-100)</f>
        <v>-94.25892259113961</v>
      </c>
    </row>
    <row r="130" spans="1:11" s="33" customFormat="1" ht="45">
      <c r="A130" s="30" t="s">
        <v>184</v>
      </c>
      <c r="B130" s="31" t="s">
        <v>186</v>
      </c>
      <c r="C130" s="92">
        <v>134</v>
      </c>
      <c r="D130" s="82">
        <v>0</v>
      </c>
      <c r="E130" s="78">
        <f>SUM(D130/C130)*100</f>
        <v>0</v>
      </c>
      <c r="F130" s="78">
        <f t="shared" si="23"/>
        <v>75</v>
      </c>
      <c r="G130" s="43">
        <v>41</v>
      </c>
      <c r="H130" s="41">
        <v>6</v>
      </c>
      <c r="I130" s="45">
        <f t="shared" si="24"/>
        <v>14.634146341463413</v>
      </c>
      <c r="J130" s="45">
        <f t="shared" si="25"/>
        <v>60.36585365853659</v>
      </c>
      <c r="K130" s="45"/>
    </row>
    <row r="131" spans="1:11" s="33" customFormat="1" ht="30">
      <c r="A131" s="30" t="s">
        <v>185</v>
      </c>
      <c r="B131" s="31" t="s">
        <v>187</v>
      </c>
      <c r="C131" s="92">
        <v>152.5</v>
      </c>
      <c r="D131" s="82">
        <v>104.51</v>
      </c>
      <c r="E131" s="78">
        <f>SUM(D131/C131)*100</f>
        <v>68.53114754098361</v>
      </c>
      <c r="F131" s="78">
        <f t="shared" si="23"/>
        <v>6.468852459016389</v>
      </c>
      <c r="G131" s="43">
        <v>0</v>
      </c>
      <c r="H131" s="41">
        <v>0</v>
      </c>
      <c r="I131" s="45"/>
      <c r="J131" s="45"/>
      <c r="K131" s="45"/>
    </row>
    <row r="132" spans="1:11" s="32" customFormat="1" ht="112.5" customHeight="1">
      <c r="A132" s="1" t="s">
        <v>188</v>
      </c>
      <c r="B132" s="25" t="s">
        <v>189</v>
      </c>
      <c r="C132" s="84">
        <f>SUM(C133:C134)</f>
        <v>0</v>
      </c>
      <c r="D132" s="85">
        <f>SUM(D133:D134)</f>
        <v>0</v>
      </c>
      <c r="E132" s="86"/>
      <c r="F132" s="86"/>
      <c r="G132" s="9">
        <f>SUM(G133:G134)</f>
        <v>0</v>
      </c>
      <c r="H132" s="42">
        <f>SUM(H133:H134)</f>
        <v>0</v>
      </c>
      <c r="I132" s="44"/>
      <c r="J132" s="44"/>
      <c r="K132" s="44"/>
    </row>
    <row r="133" spans="1:11" s="33" customFormat="1" ht="48.75" customHeight="1">
      <c r="A133" s="30" t="s">
        <v>250</v>
      </c>
      <c r="B133" s="24" t="s">
        <v>251</v>
      </c>
      <c r="C133" s="87">
        <v>0</v>
      </c>
      <c r="D133" s="88">
        <v>0</v>
      </c>
      <c r="E133" s="89"/>
      <c r="F133" s="89"/>
      <c r="G133" s="8">
        <v>0</v>
      </c>
      <c r="H133" s="41">
        <v>0</v>
      </c>
      <c r="I133" s="45"/>
      <c r="J133" s="45"/>
      <c r="K133" s="45"/>
    </row>
    <row r="134" spans="1:11" s="33" customFormat="1" ht="59.25" customHeight="1">
      <c r="A134" s="30" t="s">
        <v>190</v>
      </c>
      <c r="B134" s="31" t="s">
        <v>191</v>
      </c>
      <c r="C134" s="92">
        <v>0</v>
      </c>
      <c r="D134" s="82">
        <v>0</v>
      </c>
      <c r="E134" s="78"/>
      <c r="F134" s="78"/>
      <c r="G134" s="43">
        <v>0</v>
      </c>
      <c r="H134" s="41">
        <v>0</v>
      </c>
      <c r="I134" s="45"/>
      <c r="J134" s="45"/>
      <c r="K134" s="45"/>
    </row>
    <row r="135" spans="1:11" s="32" customFormat="1" ht="59.25" customHeight="1">
      <c r="A135" s="1" t="s">
        <v>192</v>
      </c>
      <c r="B135" s="25" t="s">
        <v>194</v>
      </c>
      <c r="C135" s="84">
        <f>SUM(C136)</f>
        <v>0</v>
      </c>
      <c r="D135" s="85">
        <f>SUM(D136)</f>
        <v>-58.14</v>
      </c>
      <c r="E135" s="86"/>
      <c r="F135" s="86"/>
      <c r="G135" s="9">
        <f>SUM(G136)</f>
        <v>0</v>
      </c>
      <c r="H135" s="42">
        <f>SUM(H136)</f>
        <v>-123.39</v>
      </c>
      <c r="I135" s="44"/>
      <c r="J135" s="44"/>
      <c r="K135" s="44"/>
    </row>
    <row r="136" spans="1:11" s="33" customFormat="1" ht="59.25" customHeight="1">
      <c r="A136" s="30" t="s">
        <v>193</v>
      </c>
      <c r="B136" s="31" t="s">
        <v>195</v>
      </c>
      <c r="C136" s="92">
        <v>0</v>
      </c>
      <c r="D136" s="82">
        <v>-58.14</v>
      </c>
      <c r="E136" s="78"/>
      <c r="F136" s="78"/>
      <c r="G136" s="43">
        <v>0</v>
      </c>
      <c r="H136" s="41">
        <v>-123.39</v>
      </c>
      <c r="I136" s="45"/>
      <c r="J136" s="45"/>
      <c r="K136" s="45"/>
    </row>
    <row r="137" spans="1:11" ht="19.5" customHeight="1">
      <c r="A137" s="36" t="s">
        <v>146</v>
      </c>
      <c r="B137" s="37" t="s">
        <v>196</v>
      </c>
      <c r="C137" s="47">
        <f>SUM(C97+C101+C116+C125+C129+C132+C135)</f>
        <v>403456.5</v>
      </c>
      <c r="D137" s="60">
        <f>SUM(D97+D101+D116+D125+D129+D132+D135)</f>
        <v>265006.42</v>
      </c>
      <c r="E137" s="49">
        <f>SUM(D137/C137)*100</f>
        <v>65.68401302246957</v>
      </c>
      <c r="F137" s="49">
        <f>SUM(75-E137)</f>
        <v>9.315986977530429</v>
      </c>
      <c r="G137" s="47">
        <f>SUM(G97+G101+G116+G125+G129+G132+G135)</f>
        <v>524435.2999999999</v>
      </c>
      <c r="H137" s="61">
        <f>SUM(H97+H101+H116+H125+H129+H132+H135)</f>
        <v>264672.57999999996</v>
      </c>
      <c r="I137" s="51">
        <f>SUM(H137/G137)*100</f>
        <v>50.4681092214807</v>
      </c>
      <c r="J137" s="51">
        <f>SUM(75-I137)</f>
        <v>24.531890778519298</v>
      </c>
      <c r="K137" s="51">
        <f>SUM(H137/D137*100-100)</f>
        <v>-0.1259743065847374</v>
      </c>
    </row>
    <row r="138" spans="1:11" ht="19.5" customHeight="1">
      <c r="A138" s="38"/>
      <c r="B138" s="39" t="s">
        <v>197</v>
      </c>
      <c r="C138" s="58">
        <f>SUM(C96+C137)</f>
        <v>508064.5</v>
      </c>
      <c r="D138" s="62">
        <f>SUM(D96+D137)</f>
        <v>341893.57999999996</v>
      </c>
      <c r="E138" s="63">
        <f>SUM(D138/C138)*100</f>
        <v>67.2933416918521</v>
      </c>
      <c r="F138" s="63">
        <f>SUM(75-E138)</f>
        <v>7.706658308147894</v>
      </c>
      <c r="G138" s="58">
        <f>SUM(G96+G137)</f>
        <v>649793.2999999999</v>
      </c>
      <c r="H138" s="64">
        <f>SUM(H96+H137)</f>
        <v>351447.50999999995</v>
      </c>
      <c r="I138" s="59">
        <f>SUM(H138/G138)*100</f>
        <v>54.086047055271266</v>
      </c>
      <c r="J138" s="59">
        <f>SUM(75-I138)</f>
        <v>20.913952944728734</v>
      </c>
      <c r="K138" s="59">
        <f>SUM(H138/D138*100-100)</f>
        <v>2.794416321008427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2020-10-08T07:50:32Z</cp:lastPrinted>
  <dcterms:created xsi:type="dcterms:W3CDTF">2008-04-09T13:19:06Z</dcterms:created>
  <dcterms:modified xsi:type="dcterms:W3CDTF">2020-10-08T07:50:40Z</dcterms:modified>
  <cp:category/>
  <cp:version/>
  <cp:contentType/>
  <cp:contentStatus/>
</cp:coreProperties>
</file>