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9320" windowHeight="1131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H36" i="1" l="1"/>
  <c r="H35" i="1"/>
  <c r="H38" i="1" s="1"/>
  <c r="H40" i="1" s="1"/>
  <c r="H34" i="1"/>
  <c r="H33" i="1"/>
  <c r="G40" i="1"/>
  <c r="G32" i="1"/>
  <c r="H32" i="1"/>
  <c r="G38" i="1"/>
  <c r="H31" i="1" l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F40" i="1" l="1"/>
  <c r="E40" i="1"/>
  <c r="D40" i="1"/>
  <c r="F38" i="1"/>
  <c r="E38" i="1"/>
  <c r="D38" i="1"/>
  <c r="H37" i="1"/>
  <c r="F37" i="1" s="1"/>
  <c r="E37" i="1"/>
  <c r="E36" i="1"/>
  <c r="F36" i="1" s="1"/>
  <c r="F35" i="1"/>
  <c r="E35" i="1"/>
  <c r="F34" i="1"/>
  <c r="E34" i="1"/>
  <c r="F33" i="1"/>
  <c r="E33" i="1"/>
  <c r="F32" i="1"/>
  <c r="E32" i="1"/>
  <c r="D32" i="1"/>
  <c r="E31" i="1"/>
  <c r="F31" i="1"/>
  <c r="E30" i="1"/>
  <c r="F30" i="1"/>
  <c r="E29" i="1"/>
  <c r="F29" i="1"/>
  <c r="F28" i="1"/>
  <c r="F27" i="1"/>
  <c r="E28" i="1"/>
  <c r="E27" i="1"/>
  <c r="E26" i="1"/>
  <c r="F26" i="1" s="1"/>
  <c r="F25" i="1"/>
  <c r="E25" i="1"/>
  <c r="H23" i="1" l="1"/>
  <c r="G23" i="1"/>
  <c r="E23" i="1"/>
  <c r="H22" i="1"/>
  <c r="G22" i="1"/>
  <c r="E22" i="1"/>
  <c r="H21" i="1"/>
  <c r="G21" i="1"/>
  <c r="E21" i="1"/>
  <c r="H20" i="1"/>
  <c r="G20" i="1"/>
  <c r="E20" i="1"/>
  <c r="H19" i="1"/>
  <c r="G19" i="1"/>
  <c r="E19" i="1"/>
  <c r="G17" i="1"/>
  <c r="D7" i="1"/>
  <c r="G6" i="1"/>
  <c r="G5" i="1"/>
  <c r="H5" i="1"/>
  <c r="G4" i="1"/>
  <c r="D13" i="1"/>
  <c r="G10" i="1"/>
  <c r="G9" i="1"/>
  <c r="H9" i="1"/>
  <c r="H10" i="1"/>
  <c r="E10" i="1"/>
  <c r="E9" i="1"/>
  <c r="H8" i="1"/>
  <c r="G8" i="1"/>
  <c r="E8" i="1"/>
  <c r="G12" i="1"/>
  <c r="H12" i="1"/>
  <c r="H11" i="1"/>
  <c r="D16" i="1"/>
  <c r="H14" i="1"/>
  <c r="G14" i="1"/>
  <c r="E14" i="1"/>
  <c r="F19" i="1" l="1"/>
  <c r="F21" i="1"/>
  <c r="F22" i="1"/>
  <c r="F8" i="1"/>
  <c r="F10" i="1"/>
  <c r="F20" i="1"/>
  <c r="F23" i="1"/>
  <c r="F9" i="1"/>
  <c r="F14" i="1"/>
  <c r="D24" i="1" l="1"/>
  <c r="E18" i="1"/>
  <c r="G18" i="1"/>
  <c r="H18" i="1"/>
  <c r="G11" i="1"/>
  <c r="E11" i="1"/>
  <c r="E12" i="1"/>
  <c r="F18" i="1" l="1"/>
  <c r="F11" i="1"/>
  <c r="F12" i="1"/>
  <c r="G15" i="1" l="1"/>
  <c r="H15" i="1"/>
  <c r="H17" i="1"/>
  <c r="H13" i="1"/>
  <c r="H6" i="1"/>
  <c r="E6" i="1"/>
  <c r="E5" i="1"/>
  <c r="F5" i="1" l="1"/>
  <c r="H24" i="1"/>
  <c r="F6" i="1"/>
  <c r="E17" i="1" l="1"/>
  <c r="E15" i="1"/>
  <c r="E13" i="1"/>
  <c r="E4" i="1"/>
  <c r="E24" i="1" l="1"/>
  <c r="E16" i="1"/>
  <c r="G16" i="1"/>
  <c r="H16" i="1" l="1"/>
  <c r="G24" i="1"/>
  <c r="H4" i="1"/>
  <c r="G13" i="1"/>
  <c r="F15" i="1" l="1"/>
  <c r="H7" i="1"/>
  <c r="G7" i="1"/>
  <c r="E7" i="1"/>
  <c r="F16" i="1" l="1"/>
  <c r="F4" i="1"/>
  <c r="F17" i="1"/>
  <c r="F13" i="1"/>
  <c r="F24" i="1" l="1"/>
  <c r="F7" i="1"/>
</calcChain>
</file>

<file path=xl/sharedStrings.xml><?xml version="1.0" encoding="utf-8"?>
<sst xmlns="http://schemas.openxmlformats.org/spreadsheetml/2006/main" count="57" uniqueCount="51">
  <si>
    <t>№№ п/п</t>
  </si>
  <si>
    <t>Наименование МО</t>
  </si>
  <si>
    <t>Название проекта</t>
  </si>
  <si>
    <t>Полная стоимость проекта  тыс.руб. (в том числе)</t>
  </si>
  <si>
    <t>итого</t>
  </si>
  <si>
    <t>областной бюджет</t>
  </si>
  <si>
    <t>бюджет МО</t>
  </si>
  <si>
    <t>пожертвования ЮЛ</t>
  </si>
  <si>
    <t>пожертвования ФЛ</t>
  </si>
  <si>
    <t>ИТОГО:</t>
  </si>
  <si>
    <t xml:space="preserve">МО Антушевское </t>
  </si>
  <si>
    <t>МО Шольское</t>
  </si>
  <si>
    <t>постановление от 01.03.21 № 239</t>
  </si>
  <si>
    <t>постановление от __________ № ___</t>
  </si>
  <si>
    <t>не прошли</t>
  </si>
  <si>
    <t>Устройство платомоя в п. Нижняя Мондома на ул. Советская</t>
  </si>
  <si>
    <t>Приобретение спортивного комплекса</t>
  </si>
  <si>
    <t>Обустройство спортивной площадки в д. Карл Либкнехт</t>
  </si>
  <si>
    <t>Благоустройство территории около памятника Боевой Славы в п. Лаврово</t>
  </si>
  <si>
    <t>Устройство 2 контейнерных площадок в п. Лаврово</t>
  </si>
  <si>
    <t>Замена входных дверей в Гулинском клубе</t>
  </si>
  <si>
    <t>Установка новых светильников уличного освещения в д. Алексино</t>
  </si>
  <si>
    <t>Обустройство двух контейнерных площадок на территории п. Мегринский ул. Центральная, около д. 71, 95 на 2 контейнера</t>
  </si>
  <si>
    <t>Благоустройство парка им.Малоземова</t>
  </si>
  <si>
    <t>Литературный бульвар</t>
  </si>
  <si>
    <t>Обустройство контейнерной площадки К.Маркса 2</t>
  </si>
  <si>
    <t>Обустройство скейт площадки парк КиО</t>
  </si>
  <si>
    <t>Прочистка водоотводных канав и замена одноочковых звеньев</t>
  </si>
  <si>
    <t>Ремонт существующих сети и колодцев водопровода ул.Труда</t>
  </si>
  <si>
    <t>Создание игровой площадки Советский, 5а</t>
  </si>
  <si>
    <t>ГП "город Белозерск"</t>
  </si>
  <si>
    <t>Обустройство общественного колодца в д.Большое Заречье</t>
  </si>
  <si>
    <t>Ремонт общественного колодца д.Катилово</t>
  </si>
  <si>
    <t>Ремонт общественного колодца д.Федоровская</t>
  </si>
  <si>
    <t>Ремонт общественного колодца д.Аникино СП Артюшинского</t>
  </si>
  <si>
    <t>Ремонт общественного колодца с. Георгиевское СП Артюшинского</t>
  </si>
  <si>
    <t>Белозерский район</t>
  </si>
  <si>
    <t>МО Артюшинское</t>
  </si>
  <si>
    <t>МО Куностьское</t>
  </si>
  <si>
    <t>5 проектов района</t>
  </si>
  <si>
    <t>24 проекта поселений</t>
  </si>
  <si>
    <t>Увековечивание памяти воинов - земляков, воевавших в годы Великой Отечественной войны в с. Антушево</t>
  </si>
  <si>
    <t>Обустройство спортивной площадки в с. Артюшино</t>
  </si>
  <si>
    <t>Приобретение и установка дополнительного оборудования на детской площадке в д. Остров Сладкий</t>
  </si>
  <si>
    <t>Обустройство волейбольной площадки на территории Клубного Парка в с. Зубово</t>
  </si>
  <si>
    <t>Обустройство спусков к реке Шола в с. Зубово на ул. Речная около домов № 49,37,33 ул. Гагарина около дома № 2</t>
  </si>
  <si>
    <t>Спил аварийных деревье в с. Зубово ул. Братства, Кузнецкая, Боровая, Молодежный переулок</t>
  </si>
  <si>
    <t>Проведение работ по благоустройству территории с. Зубово: очистка и углубление канав на улицах Строителей, Советская, Речная, Беляева</t>
  </si>
  <si>
    <t>Обустройство детской игровой площадки и приобретение спортивного и детского игрового оборудования на территории с. Зубово ул. Мира</t>
  </si>
  <si>
    <t>Приобренение бензотриммера для организации благоустройства поселения</t>
  </si>
  <si>
    <t>Муниципальные проекты, прошедшие конкурсный отбор                                                                                                                               в рамках реализации проекта "Народный бюджет" в 2022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</si>
</sst>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0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1" fillId="2" borderId="1" xfId="0" applyFont="1" applyFill="1" applyBorder="1" applyAlignment="1">
      <alignment horizontal="center" wrapText="1"/>
    </xf>
    <xf numFmtId="0" fontId="2" fillId="2" borderId="0" xfId="0" applyFont="1" applyFill="1" applyBorder="1" applyAlignment="1"/>
    <xf numFmtId="0" fontId="2" fillId="2" borderId="0" xfId="0" applyFont="1" applyFill="1" applyBorder="1"/>
    <xf numFmtId="0" fontId="2" fillId="2" borderId="0" xfId="0" applyFont="1" applyFill="1" applyBorder="1" applyAlignment="1">
      <alignment wrapText="1"/>
    </xf>
    <xf numFmtId="4" fontId="2" fillId="2" borderId="0" xfId="0" applyNumberFormat="1" applyFont="1" applyFill="1" applyBorder="1"/>
    <xf numFmtId="0" fontId="3" fillId="2" borderId="0" xfId="0" applyFont="1" applyFill="1"/>
    <xf numFmtId="0" fontId="3" fillId="2" borderId="0" xfId="0" applyFont="1" applyFill="1" applyAlignment="1"/>
    <xf numFmtId="0" fontId="4" fillId="2" borderId="1" xfId="0" applyFont="1" applyFill="1" applyBorder="1" applyAlignment="1"/>
    <xf numFmtId="0" fontId="4" fillId="2" borderId="1" xfId="0" applyFont="1" applyFill="1" applyBorder="1" applyAlignment="1">
      <alignment wrapText="1"/>
    </xf>
    <xf numFmtId="4" fontId="4" fillId="2" borderId="1" xfId="0" applyNumberFormat="1" applyFont="1" applyFill="1" applyBorder="1"/>
    <xf numFmtId="0" fontId="5" fillId="2" borderId="0" xfId="0" applyFont="1" applyFill="1"/>
    <xf numFmtId="0" fontId="6" fillId="2" borderId="1" xfId="0" applyFont="1" applyFill="1" applyBorder="1" applyAlignment="1">
      <alignment wrapText="1"/>
    </xf>
    <xf numFmtId="4" fontId="7" fillId="2" borderId="1" xfId="0" applyNumberFormat="1" applyFont="1" applyFill="1" applyBorder="1"/>
    <xf numFmtId="4" fontId="6" fillId="2" borderId="1" xfId="0" applyNumberFormat="1" applyFont="1" applyFill="1" applyBorder="1"/>
    <xf numFmtId="0" fontId="7" fillId="2" borderId="1" xfId="0" applyFont="1" applyFill="1" applyBorder="1" applyAlignment="1">
      <alignment wrapText="1"/>
    </xf>
    <xf numFmtId="164" fontId="4" fillId="2" borderId="1" xfId="0" applyNumberFormat="1" applyFont="1" applyFill="1" applyBorder="1"/>
    <xf numFmtId="0" fontId="4" fillId="2" borderId="0" xfId="0" applyFont="1" applyFill="1" applyAlignment="1">
      <alignment wrapText="1"/>
    </xf>
    <xf numFmtId="0" fontId="4" fillId="2" borderId="1" xfId="0" applyFont="1" applyFill="1" applyBorder="1"/>
    <xf numFmtId="0" fontId="2" fillId="2" borderId="1" xfId="0" applyFont="1" applyFill="1" applyBorder="1" applyAlignment="1">
      <alignment horizontal="center" wrapText="1"/>
    </xf>
    <xf numFmtId="0" fontId="10" fillId="2" borderId="0" xfId="0" applyFont="1" applyFill="1"/>
    <xf numFmtId="0" fontId="6" fillId="2" borderId="1" xfId="0" applyFont="1" applyFill="1" applyBorder="1" applyAlignment="1"/>
    <xf numFmtId="0" fontId="6" fillId="2" borderId="1" xfId="0" applyFont="1" applyFill="1" applyBorder="1"/>
    <xf numFmtId="165" fontId="6" fillId="2" borderId="1" xfId="0" applyNumberFormat="1" applyFont="1" applyFill="1" applyBorder="1"/>
    <xf numFmtId="164" fontId="6" fillId="2" borderId="1" xfId="0" applyNumberFormat="1" applyFont="1" applyFill="1" applyBorder="1"/>
    <xf numFmtId="0" fontId="1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1" fillId="2" borderId="3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8" fillId="2" borderId="3" xfId="0" applyFont="1" applyFill="1" applyBorder="1" applyAlignment="1">
      <alignment vertical="center"/>
    </xf>
    <xf numFmtId="0" fontId="9" fillId="0" borderId="8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tabSelected="1" workbookViewId="0">
      <pane xSplit="9" ySplit="3" topLeftCell="J4" activePane="bottomRight" state="frozen"/>
      <selection pane="topRight" activeCell="J1" sqref="J1"/>
      <selection pane="bottomLeft" activeCell="A7" sqref="A7"/>
      <selection pane="bottomRight" activeCell="A2" sqref="A2:A3"/>
    </sheetView>
  </sheetViews>
  <sheetFormatPr defaultRowHeight="15" x14ac:dyDescent="0.25"/>
  <cols>
    <col min="1" max="1" width="4.28515625" style="2" customWidth="1"/>
    <col min="2" max="2" width="21.28515625" style="1" customWidth="1"/>
    <col min="3" max="3" width="27.5703125" style="1" customWidth="1"/>
    <col min="4" max="4" width="16" style="8" customWidth="1"/>
    <col min="5" max="5" width="14" style="1" customWidth="1"/>
    <col min="6" max="6" width="13.140625" style="1" customWidth="1"/>
    <col min="7" max="7" width="16.5703125" style="1" customWidth="1"/>
    <col min="8" max="8" width="16" style="1" customWidth="1"/>
    <col min="9" max="16384" width="9.140625" style="1"/>
  </cols>
  <sheetData>
    <row r="1" spans="1:8" ht="54.75" customHeight="1" x14ac:dyDescent="0.3">
      <c r="A1" s="27" t="s">
        <v>50</v>
      </c>
      <c r="B1" s="27"/>
      <c r="C1" s="27"/>
      <c r="D1" s="27"/>
      <c r="E1" s="27"/>
      <c r="F1" s="27"/>
      <c r="G1" s="27"/>
      <c r="H1" s="27"/>
    </row>
    <row r="2" spans="1:8" ht="30.75" customHeight="1" x14ac:dyDescent="0.25">
      <c r="A2" s="28" t="s">
        <v>0</v>
      </c>
      <c r="B2" s="30" t="s">
        <v>1</v>
      </c>
      <c r="C2" s="30" t="s">
        <v>2</v>
      </c>
      <c r="D2" s="32" t="s">
        <v>3</v>
      </c>
      <c r="E2" s="33"/>
      <c r="F2" s="33"/>
      <c r="G2" s="33"/>
      <c r="H2" s="34"/>
    </row>
    <row r="3" spans="1:8" ht="41.25" customHeight="1" x14ac:dyDescent="0.25">
      <c r="A3" s="29"/>
      <c r="B3" s="31"/>
      <c r="C3" s="31"/>
      <c r="D3" s="21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spans="1:8" s="13" customFormat="1" ht="41.25" customHeight="1" x14ac:dyDescent="0.3">
      <c r="A4" s="10">
        <v>1</v>
      </c>
      <c r="B4" s="39" t="s">
        <v>10</v>
      </c>
      <c r="C4" s="11" t="s">
        <v>20</v>
      </c>
      <c r="D4" s="16">
        <v>80</v>
      </c>
      <c r="E4" s="12">
        <f t="shared" ref="E4:E6" si="0">D4*70%</f>
        <v>56</v>
      </c>
      <c r="F4" s="12">
        <f>D4-E4-G4-H4</f>
        <v>16</v>
      </c>
      <c r="G4" s="12">
        <f>D4*0%</f>
        <v>0</v>
      </c>
      <c r="H4" s="12">
        <f>D4*10%</f>
        <v>8</v>
      </c>
    </row>
    <row r="5" spans="1:8" s="13" customFormat="1" ht="48" customHeight="1" x14ac:dyDescent="0.3">
      <c r="A5" s="10">
        <v>2</v>
      </c>
      <c r="B5" s="42"/>
      <c r="C5" s="11" t="s">
        <v>21</v>
      </c>
      <c r="D5" s="16">
        <v>80</v>
      </c>
      <c r="E5" s="12">
        <f t="shared" si="0"/>
        <v>56</v>
      </c>
      <c r="F5" s="12">
        <f t="shared" ref="F5" si="1">D5-E5-G5-H5</f>
        <v>16</v>
      </c>
      <c r="G5" s="12">
        <f>D5*0%</f>
        <v>0</v>
      </c>
      <c r="H5" s="12">
        <f>D5*10%</f>
        <v>8</v>
      </c>
    </row>
    <row r="6" spans="1:8" s="13" customFormat="1" ht="77.25" customHeight="1" x14ac:dyDescent="0.3">
      <c r="A6" s="10">
        <v>3</v>
      </c>
      <c r="B6" s="42"/>
      <c r="C6" s="11" t="s">
        <v>41</v>
      </c>
      <c r="D6" s="16">
        <v>800</v>
      </c>
      <c r="E6" s="12">
        <f t="shared" si="0"/>
        <v>560</v>
      </c>
      <c r="F6" s="12">
        <f t="shared" ref="F6" si="2">D6-E6-G6-H6</f>
        <v>120</v>
      </c>
      <c r="G6" s="12">
        <f>D6*5%</f>
        <v>40</v>
      </c>
      <c r="H6" s="12">
        <f>D6*10%</f>
        <v>80</v>
      </c>
    </row>
    <row r="7" spans="1:8" s="13" customFormat="1" ht="36" customHeight="1" x14ac:dyDescent="0.3">
      <c r="A7" s="10"/>
      <c r="B7" s="41"/>
      <c r="C7" s="14" t="s">
        <v>9</v>
      </c>
      <c r="D7" s="16">
        <f>SUM(D4:D6)</f>
        <v>960</v>
      </c>
      <c r="E7" s="16">
        <f>SUM(E4:E6)</f>
        <v>672</v>
      </c>
      <c r="F7" s="16">
        <f>SUM(F4:F6)</f>
        <v>152</v>
      </c>
      <c r="G7" s="16">
        <f>SUM(G4:G6)</f>
        <v>40</v>
      </c>
      <c r="H7" s="16">
        <f>SUM(H4:H6)</f>
        <v>96</v>
      </c>
    </row>
    <row r="8" spans="1:8" s="13" customFormat="1" ht="41.25" customHeight="1" x14ac:dyDescent="0.3">
      <c r="A8" s="10">
        <v>1</v>
      </c>
      <c r="B8" s="42" t="s">
        <v>37</v>
      </c>
      <c r="C8" s="11" t="s">
        <v>42</v>
      </c>
      <c r="D8" s="16">
        <v>500</v>
      </c>
      <c r="E8" s="12">
        <f t="shared" ref="E8:E10" si="3">D8*70%</f>
        <v>350</v>
      </c>
      <c r="F8" s="12">
        <f t="shared" ref="F8:F10" si="4">D8-E8-G8-H8</f>
        <v>125</v>
      </c>
      <c r="G8" s="12">
        <f t="shared" ref="G8" si="5">D8*0%</f>
        <v>0</v>
      </c>
      <c r="H8" s="12">
        <f t="shared" ref="H8:H10" si="6">D8*5%</f>
        <v>25</v>
      </c>
    </row>
    <row r="9" spans="1:8" s="13" customFormat="1" ht="63" customHeight="1" x14ac:dyDescent="0.3">
      <c r="A9" s="10">
        <v>2</v>
      </c>
      <c r="B9" s="42"/>
      <c r="C9" s="11" t="s">
        <v>18</v>
      </c>
      <c r="D9" s="16">
        <v>300</v>
      </c>
      <c r="E9" s="12">
        <f t="shared" si="3"/>
        <v>210</v>
      </c>
      <c r="F9" s="12">
        <f t="shared" si="4"/>
        <v>0</v>
      </c>
      <c r="G9" s="12">
        <f>D9*25%</f>
        <v>75</v>
      </c>
      <c r="H9" s="12">
        <f>D9*5%</f>
        <v>15</v>
      </c>
    </row>
    <row r="10" spans="1:8" s="13" customFormat="1" ht="47.25" customHeight="1" x14ac:dyDescent="0.3">
      <c r="A10" s="10">
        <v>3</v>
      </c>
      <c r="B10" s="42"/>
      <c r="C10" s="11" t="s">
        <v>19</v>
      </c>
      <c r="D10" s="16">
        <v>150</v>
      </c>
      <c r="E10" s="12">
        <f t="shared" si="3"/>
        <v>105</v>
      </c>
      <c r="F10" s="12">
        <f t="shared" si="4"/>
        <v>0</v>
      </c>
      <c r="G10" s="12">
        <f>D10*25%</f>
        <v>37.5</v>
      </c>
      <c r="H10" s="12">
        <f t="shared" si="6"/>
        <v>7.5</v>
      </c>
    </row>
    <row r="11" spans="1:8" s="13" customFormat="1" ht="48" x14ac:dyDescent="0.3">
      <c r="A11" s="10">
        <v>4</v>
      </c>
      <c r="B11" s="42"/>
      <c r="C11" s="11" t="s">
        <v>17</v>
      </c>
      <c r="D11" s="16">
        <v>500</v>
      </c>
      <c r="E11" s="12">
        <f t="shared" ref="E11:E12" si="7">D11*70%</f>
        <v>350</v>
      </c>
      <c r="F11" s="12">
        <f t="shared" ref="F11:F18" si="8">D11-E11-G11-H11</f>
        <v>125</v>
      </c>
      <c r="G11" s="12">
        <f t="shared" ref="G11" si="9">D11*0%</f>
        <v>0</v>
      </c>
      <c r="H11" s="12">
        <f>D11*5%</f>
        <v>25</v>
      </c>
    </row>
    <row r="12" spans="1:8" s="13" customFormat="1" ht="79.5" x14ac:dyDescent="0.3">
      <c r="A12" s="10">
        <v>5</v>
      </c>
      <c r="B12" s="40"/>
      <c r="C12" s="11" t="s">
        <v>43</v>
      </c>
      <c r="D12" s="16">
        <v>200</v>
      </c>
      <c r="E12" s="12">
        <f t="shared" si="7"/>
        <v>140</v>
      </c>
      <c r="F12" s="12">
        <f t="shared" si="8"/>
        <v>48</v>
      </c>
      <c r="G12" s="12">
        <f>D12*0%</f>
        <v>0</v>
      </c>
      <c r="H12" s="12">
        <f>D12*6%</f>
        <v>12</v>
      </c>
    </row>
    <row r="13" spans="1:8" s="13" customFormat="1" ht="27" customHeight="1" x14ac:dyDescent="0.3">
      <c r="A13" s="10"/>
      <c r="B13" s="41"/>
      <c r="C13" s="17" t="s">
        <v>9</v>
      </c>
      <c r="D13" s="16">
        <f>SUM(D8:D12)</f>
        <v>1650</v>
      </c>
      <c r="E13" s="16">
        <f>SUM(E8:E12)</f>
        <v>1155</v>
      </c>
      <c r="F13" s="16">
        <f>SUM(F8:F12)</f>
        <v>298</v>
      </c>
      <c r="G13" s="16">
        <f>SUM(G8:G12)</f>
        <v>112.5</v>
      </c>
      <c r="H13" s="16">
        <f>SUM(H8:H12)</f>
        <v>84.5</v>
      </c>
    </row>
    <row r="14" spans="1:8" s="13" customFormat="1" ht="32.25" x14ac:dyDescent="0.3">
      <c r="A14" s="10">
        <v>1</v>
      </c>
      <c r="B14" s="42" t="s">
        <v>38</v>
      </c>
      <c r="C14" s="11" t="s">
        <v>16</v>
      </c>
      <c r="D14" s="26">
        <v>417.55500000000001</v>
      </c>
      <c r="E14" s="18">
        <f t="shared" ref="E14" si="10">D14*70%</f>
        <v>292.2885</v>
      </c>
      <c r="F14" s="18">
        <f t="shared" ref="F14" si="11">D14-E14-G14-H14</f>
        <v>41.755500000000012</v>
      </c>
      <c r="G14" s="18">
        <f t="shared" ref="G14" si="12">D14*15%</f>
        <v>62.633249999999997</v>
      </c>
      <c r="H14" s="18">
        <f t="shared" ref="H14" si="13">D14*5%</f>
        <v>20.877750000000002</v>
      </c>
    </row>
    <row r="15" spans="1:8" s="13" customFormat="1" ht="48" x14ac:dyDescent="0.3">
      <c r="A15" s="10">
        <v>2</v>
      </c>
      <c r="B15" s="42"/>
      <c r="C15" s="11" t="s">
        <v>15</v>
      </c>
      <c r="D15" s="16">
        <v>140</v>
      </c>
      <c r="E15" s="12">
        <f t="shared" ref="E15" si="14">D15*70%</f>
        <v>98</v>
      </c>
      <c r="F15" s="12">
        <f t="shared" si="8"/>
        <v>14</v>
      </c>
      <c r="G15" s="12">
        <f>D15*15%</f>
        <v>21</v>
      </c>
      <c r="H15" s="12">
        <f>D15*5%</f>
        <v>7</v>
      </c>
    </row>
    <row r="16" spans="1:8" s="13" customFormat="1" ht="24" customHeight="1" x14ac:dyDescent="0.3">
      <c r="A16" s="10"/>
      <c r="B16" s="43"/>
      <c r="C16" s="17" t="s">
        <v>9</v>
      </c>
      <c r="D16" s="16">
        <f>SUM(D14:D15)</f>
        <v>557.55500000000006</v>
      </c>
      <c r="E16" s="16">
        <f>SUM(E14:E15)</f>
        <v>390.2885</v>
      </c>
      <c r="F16" s="16">
        <f>SUM(F14:F15)</f>
        <v>55.755500000000012</v>
      </c>
      <c r="G16" s="16">
        <f>SUM(G14:G15)</f>
        <v>83.633250000000004</v>
      </c>
      <c r="H16" s="16">
        <f>SUM(H14:H15)</f>
        <v>27.877750000000002</v>
      </c>
    </row>
    <row r="17" spans="1:8" s="13" customFormat="1" ht="63.75" x14ac:dyDescent="0.3">
      <c r="A17" s="10">
        <v>1</v>
      </c>
      <c r="B17" s="39" t="s">
        <v>11</v>
      </c>
      <c r="C17" s="11" t="s">
        <v>44</v>
      </c>
      <c r="D17" s="16">
        <v>155</v>
      </c>
      <c r="E17" s="12">
        <f t="shared" ref="E17:E18" si="15">D17*70%</f>
        <v>108.5</v>
      </c>
      <c r="F17" s="12">
        <f t="shared" si="8"/>
        <v>15.5</v>
      </c>
      <c r="G17" s="12">
        <f>D17*15%</f>
        <v>23.25</v>
      </c>
      <c r="H17" s="12">
        <f t="shared" ref="H17:H18" si="16">D17*5%</f>
        <v>7.75</v>
      </c>
    </row>
    <row r="18" spans="1:8" s="13" customFormat="1" ht="83.25" customHeight="1" x14ac:dyDescent="0.3">
      <c r="A18" s="10">
        <v>2</v>
      </c>
      <c r="B18" s="40"/>
      <c r="C18" s="11" t="s">
        <v>45</v>
      </c>
      <c r="D18" s="16">
        <v>170</v>
      </c>
      <c r="E18" s="12">
        <f t="shared" si="15"/>
        <v>118.99999999999999</v>
      </c>
      <c r="F18" s="12">
        <f t="shared" si="8"/>
        <v>17.000000000000014</v>
      </c>
      <c r="G18" s="12">
        <f t="shared" ref="G18" si="17">D18*15%</f>
        <v>25.5</v>
      </c>
      <c r="H18" s="12">
        <f t="shared" si="16"/>
        <v>8.5</v>
      </c>
    </row>
    <row r="19" spans="1:8" s="13" customFormat="1" ht="66.75" customHeight="1" x14ac:dyDescent="0.3">
      <c r="A19" s="10">
        <v>3</v>
      </c>
      <c r="B19" s="40"/>
      <c r="C19" s="11" t="s">
        <v>46</v>
      </c>
      <c r="D19" s="16">
        <v>90</v>
      </c>
      <c r="E19" s="12">
        <f t="shared" ref="E19:E23" si="18">D19*70%</f>
        <v>62.999999999999993</v>
      </c>
      <c r="F19" s="12">
        <f t="shared" ref="F19:F23" si="19">D19-E19-G19-H19</f>
        <v>9.0000000000000071</v>
      </c>
      <c r="G19" s="12">
        <f t="shared" ref="G19:G23" si="20">D19*15%</f>
        <v>13.5</v>
      </c>
      <c r="H19" s="12">
        <f t="shared" ref="H19:H23" si="21">D19*5%</f>
        <v>4.5</v>
      </c>
    </row>
    <row r="20" spans="1:8" s="13" customFormat="1" ht="96.75" customHeight="1" x14ac:dyDescent="0.3">
      <c r="A20" s="10">
        <v>4</v>
      </c>
      <c r="B20" s="40"/>
      <c r="C20" s="11" t="s">
        <v>47</v>
      </c>
      <c r="D20" s="16">
        <v>500</v>
      </c>
      <c r="E20" s="12">
        <f t="shared" si="18"/>
        <v>350</v>
      </c>
      <c r="F20" s="12">
        <f t="shared" si="19"/>
        <v>50</v>
      </c>
      <c r="G20" s="12">
        <f t="shared" si="20"/>
        <v>75</v>
      </c>
      <c r="H20" s="12">
        <f t="shared" si="21"/>
        <v>25</v>
      </c>
    </row>
    <row r="21" spans="1:8" s="13" customFormat="1" ht="111" x14ac:dyDescent="0.3">
      <c r="A21" s="10">
        <v>5</v>
      </c>
      <c r="B21" s="40"/>
      <c r="C21" s="11" t="s">
        <v>48</v>
      </c>
      <c r="D21" s="16">
        <v>420</v>
      </c>
      <c r="E21" s="12">
        <f t="shared" si="18"/>
        <v>294</v>
      </c>
      <c r="F21" s="12">
        <f t="shared" si="19"/>
        <v>42</v>
      </c>
      <c r="G21" s="12">
        <f t="shared" si="20"/>
        <v>63</v>
      </c>
      <c r="H21" s="12">
        <f t="shared" si="21"/>
        <v>21</v>
      </c>
    </row>
    <row r="22" spans="1:8" s="13" customFormat="1" ht="78" customHeight="1" x14ac:dyDescent="0.3">
      <c r="A22" s="10">
        <v>6</v>
      </c>
      <c r="B22" s="40"/>
      <c r="C22" s="11" t="s">
        <v>22</v>
      </c>
      <c r="D22" s="16">
        <v>110</v>
      </c>
      <c r="E22" s="12">
        <f t="shared" si="18"/>
        <v>77</v>
      </c>
      <c r="F22" s="12">
        <f t="shared" si="19"/>
        <v>11</v>
      </c>
      <c r="G22" s="12">
        <f t="shared" si="20"/>
        <v>16.5</v>
      </c>
      <c r="H22" s="12">
        <f t="shared" si="21"/>
        <v>5.5</v>
      </c>
    </row>
    <row r="23" spans="1:8" s="13" customFormat="1" ht="63" customHeight="1" x14ac:dyDescent="0.3">
      <c r="A23" s="10">
        <v>7</v>
      </c>
      <c r="B23" s="40"/>
      <c r="C23" s="19" t="s">
        <v>49</v>
      </c>
      <c r="D23" s="16">
        <v>20</v>
      </c>
      <c r="E23" s="12">
        <f t="shared" si="18"/>
        <v>14</v>
      </c>
      <c r="F23" s="12">
        <f t="shared" si="19"/>
        <v>2</v>
      </c>
      <c r="G23" s="12">
        <f t="shared" si="20"/>
        <v>3</v>
      </c>
      <c r="H23" s="12">
        <f t="shared" si="21"/>
        <v>1</v>
      </c>
    </row>
    <row r="24" spans="1:8" s="13" customFormat="1" ht="21" customHeight="1" x14ac:dyDescent="0.3">
      <c r="A24" s="10"/>
      <c r="B24" s="41"/>
      <c r="C24" s="17" t="s">
        <v>9</v>
      </c>
      <c r="D24" s="16">
        <f>SUM(D17:D23)</f>
        <v>1465</v>
      </c>
      <c r="E24" s="16">
        <f>SUM(E17:E23)</f>
        <v>1025.5</v>
      </c>
      <c r="F24" s="16">
        <f>SUM(F17:F23)</f>
        <v>146.50000000000003</v>
      </c>
      <c r="G24" s="16">
        <f>SUM(G17:G23)</f>
        <v>219.75</v>
      </c>
      <c r="H24" s="16">
        <f>SUM(H17:H23)</f>
        <v>73.25</v>
      </c>
    </row>
    <row r="25" spans="1:8" s="13" customFormat="1" ht="37.5" customHeight="1" x14ac:dyDescent="0.3">
      <c r="A25" s="10">
        <v>1</v>
      </c>
      <c r="B25" s="35" t="s">
        <v>30</v>
      </c>
      <c r="C25" s="11" t="s">
        <v>23</v>
      </c>
      <c r="D25" s="16">
        <v>1400</v>
      </c>
      <c r="E25" s="12">
        <f t="shared" ref="E25:E31" si="22">D25*70%</f>
        <v>979.99999999999989</v>
      </c>
      <c r="F25" s="12">
        <f t="shared" ref="F25:F31" si="23">D25-E25-G25-H25</f>
        <v>210.00000000000011</v>
      </c>
      <c r="G25" s="12">
        <f>D25*10%</f>
        <v>140</v>
      </c>
      <c r="H25" s="12">
        <f>D25*5%</f>
        <v>70</v>
      </c>
    </row>
    <row r="26" spans="1:8" s="13" customFormat="1" ht="21" customHeight="1" x14ac:dyDescent="0.3">
      <c r="A26" s="10">
        <v>2</v>
      </c>
      <c r="B26" s="36"/>
      <c r="C26" s="11" t="s">
        <v>24</v>
      </c>
      <c r="D26" s="16">
        <v>400</v>
      </c>
      <c r="E26" s="12">
        <f t="shared" si="22"/>
        <v>280</v>
      </c>
      <c r="F26" s="12">
        <f t="shared" si="23"/>
        <v>60</v>
      </c>
      <c r="G26" s="12">
        <f t="shared" ref="G26:G31" si="24">D26*10%</f>
        <v>40</v>
      </c>
      <c r="H26" s="12">
        <f t="shared" ref="H26:H31" si="25">D26*5%</f>
        <v>20</v>
      </c>
    </row>
    <row r="27" spans="1:8" s="13" customFormat="1" ht="54.75" customHeight="1" x14ac:dyDescent="0.3">
      <c r="A27" s="10">
        <v>3</v>
      </c>
      <c r="B27" s="36"/>
      <c r="C27" s="11" t="s">
        <v>25</v>
      </c>
      <c r="D27" s="16">
        <v>200</v>
      </c>
      <c r="E27" s="12">
        <f t="shared" si="22"/>
        <v>140</v>
      </c>
      <c r="F27" s="12">
        <f t="shared" si="23"/>
        <v>30</v>
      </c>
      <c r="G27" s="12">
        <f t="shared" si="24"/>
        <v>20</v>
      </c>
      <c r="H27" s="12">
        <f t="shared" si="25"/>
        <v>10</v>
      </c>
    </row>
    <row r="28" spans="1:8" s="13" customFormat="1" ht="33.75" customHeight="1" x14ac:dyDescent="0.3">
      <c r="A28" s="10">
        <v>4</v>
      </c>
      <c r="B28" s="36"/>
      <c r="C28" s="11" t="s">
        <v>26</v>
      </c>
      <c r="D28" s="16">
        <v>1400</v>
      </c>
      <c r="E28" s="12">
        <f t="shared" si="22"/>
        <v>979.99999999999989</v>
      </c>
      <c r="F28" s="12">
        <f t="shared" si="23"/>
        <v>210.00000000000011</v>
      </c>
      <c r="G28" s="12">
        <f t="shared" si="24"/>
        <v>140</v>
      </c>
      <c r="H28" s="12">
        <f t="shared" si="25"/>
        <v>70</v>
      </c>
    </row>
    <row r="29" spans="1:8" s="13" customFormat="1" ht="45.75" customHeight="1" x14ac:dyDescent="0.3">
      <c r="A29" s="10">
        <v>5</v>
      </c>
      <c r="B29" s="36"/>
      <c r="C29" s="11" t="s">
        <v>27</v>
      </c>
      <c r="D29" s="16">
        <v>150</v>
      </c>
      <c r="E29" s="12">
        <f t="shared" si="22"/>
        <v>105</v>
      </c>
      <c r="F29" s="12">
        <f t="shared" si="23"/>
        <v>22.5</v>
      </c>
      <c r="G29" s="12">
        <f t="shared" si="24"/>
        <v>15</v>
      </c>
      <c r="H29" s="12">
        <f t="shared" si="25"/>
        <v>7.5</v>
      </c>
    </row>
    <row r="30" spans="1:8" s="13" customFormat="1" ht="45.75" customHeight="1" x14ac:dyDescent="0.3">
      <c r="A30" s="10">
        <v>6</v>
      </c>
      <c r="B30" s="36"/>
      <c r="C30" s="11" t="s">
        <v>28</v>
      </c>
      <c r="D30" s="16">
        <v>850</v>
      </c>
      <c r="E30" s="12">
        <f t="shared" si="22"/>
        <v>595</v>
      </c>
      <c r="F30" s="12">
        <f t="shared" si="23"/>
        <v>127.5</v>
      </c>
      <c r="G30" s="12">
        <f t="shared" si="24"/>
        <v>85</v>
      </c>
      <c r="H30" s="12">
        <f t="shared" si="25"/>
        <v>42.5</v>
      </c>
    </row>
    <row r="31" spans="1:8" s="13" customFormat="1" ht="30" customHeight="1" x14ac:dyDescent="0.3">
      <c r="A31" s="10">
        <v>7</v>
      </c>
      <c r="B31" s="36"/>
      <c r="C31" s="11" t="s">
        <v>29</v>
      </c>
      <c r="D31" s="16">
        <v>350</v>
      </c>
      <c r="E31" s="12">
        <f t="shared" si="22"/>
        <v>244.99999999999997</v>
      </c>
      <c r="F31" s="12">
        <f t="shared" si="23"/>
        <v>52.500000000000028</v>
      </c>
      <c r="G31" s="12">
        <f t="shared" si="24"/>
        <v>35</v>
      </c>
      <c r="H31" s="12">
        <f t="shared" si="25"/>
        <v>17.5</v>
      </c>
    </row>
    <row r="32" spans="1:8" s="13" customFormat="1" ht="21" customHeight="1" x14ac:dyDescent="0.3">
      <c r="A32" s="10"/>
      <c r="B32" s="37"/>
      <c r="C32" s="17" t="s">
        <v>9</v>
      </c>
      <c r="D32" s="16">
        <f>SUM(D25:D31)</f>
        <v>4750</v>
      </c>
      <c r="E32" s="16">
        <f t="shared" ref="E32:E37" si="26">D32*70%</f>
        <v>3325</v>
      </c>
      <c r="F32" s="16">
        <f t="shared" ref="F32:F37" si="27">D32-E32-G32-H32</f>
        <v>712.5</v>
      </c>
      <c r="G32" s="16">
        <f>SUM(G25:G31)</f>
        <v>475</v>
      </c>
      <c r="H32" s="16">
        <f>SUM(H25:H31)</f>
        <v>237.5</v>
      </c>
    </row>
    <row r="33" spans="1:8" s="13" customFormat="1" ht="50.25" customHeight="1" x14ac:dyDescent="0.3">
      <c r="A33" s="10">
        <v>1</v>
      </c>
      <c r="B33" s="35" t="s">
        <v>36</v>
      </c>
      <c r="C33" s="11" t="s">
        <v>31</v>
      </c>
      <c r="D33" s="16">
        <v>250</v>
      </c>
      <c r="E33" s="12">
        <f t="shared" si="26"/>
        <v>175</v>
      </c>
      <c r="F33" s="12">
        <f t="shared" si="27"/>
        <v>50</v>
      </c>
      <c r="G33" s="12">
        <v>0</v>
      </c>
      <c r="H33" s="12">
        <f>D33*10%</f>
        <v>25</v>
      </c>
    </row>
    <row r="34" spans="1:8" s="13" customFormat="1" ht="31.5" customHeight="1" x14ac:dyDescent="0.3">
      <c r="A34" s="10">
        <v>2</v>
      </c>
      <c r="B34" s="36"/>
      <c r="C34" s="11" t="s">
        <v>32</v>
      </c>
      <c r="D34" s="16">
        <v>80</v>
      </c>
      <c r="E34" s="12">
        <f t="shared" si="26"/>
        <v>56</v>
      </c>
      <c r="F34" s="12">
        <f t="shared" si="27"/>
        <v>16</v>
      </c>
      <c r="G34" s="12">
        <v>0</v>
      </c>
      <c r="H34" s="12">
        <f>D34*10%</f>
        <v>8</v>
      </c>
    </row>
    <row r="35" spans="1:8" s="13" customFormat="1" ht="30" customHeight="1" x14ac:dyDescent="0.3">
      <c r="A35" s="10">
        <v>3</v>
      </c>
      <c r="B35" s="36"/>
      <c r="C35" s="11" t="s">
        <v>33</v>
      </c>
      <c r="D35" s="16">
        <v>150</v>
      </c>
      <c r="E35" s="12">
        <f t="shared" si="26"/>
        <v>105</v>
      </c>
      <c r="F35" s="12">
        <f t="shared" si="27"/>
        <v>30</v>
      </c>
      <c r="G35" s="12">
        <v>0</v>
      </c>
      <c r="H35" s="12">
        <f>D35*10%</f>
        <v>15</v>
      </c>
    </row>
    <row r="36" spans="1:8" s="13" customFormat="1" ht="47.25" customHeight="1" x14ac:dyDescent="0.3">
      <c r="A36" s="10">
        <v>4</v>
      </c>
      <c r="B36" s="36"/>
      <c r="C36" s="11" t="s">
        <v>34</v>
      </c>
      <c r="D36" s="16">
        <v>220</v>
      </c>
      <c r="E36" s="12">
        <f t="shared" si="26"/>
        <v>154</v>
      </c>
      <c r="F36" s="12">
        <f t="shared" si="27"/>
        <v>44</v>
      </c>
      <c r="G36" s="12">
        <v>0</v>
      </c>
      <c r="H36" s="12">
        <f>D36*10%</f>
        <v>22</v>
      </c>
    </row>
    <row r="37" spans="1:8" s="13" customFormat="1" ht="48.75" customHeight="1" x14ac:dyDescent="0.3">
      <c r="A37" s="10">
        <v>5</v>
      </c>
      <c r="B37" s="36"/>
      <c r="C37" s="11" t="s">
        <v>35</v>
      </c>
      <c r="D37" s="16">
        <v>180</v>
      </c>
      <c r="E37" s="12">
        <f t="shared" si="26"/>
        <v>125.99999999999999</v>
      </c>
      <c r="F37" s="12">
        <f t="shared" si="27"/>
        <v>45.000000000000014</v>
      </c>
      <c r="G37" s="12">
        <v>0</v>
      </c>
      <c r="H37" s="12">
        <f t="shared" ref="H37" si="28">D37*5%</f>
        <v>9</v>
      </c>
    </row>
    <row r="38" spans="1:8" s="13" customFormat="1" ht="21" customHeight="1" x14ac:dyDescent="0.3">
      <c r="A38" s="10"/>
      <c r="B38" s="38"/>
      <c r="C38" s="17" t="s">
        <v>9</v>
      </c>
      <c r="D38" s="16">
        <f>SUM(D33:D37)</f>
        <v>880</v>
      </c>
      <c r="E38" s="16">
        <f t="shared" ref="E38" si="29">D38*70%</f>
        <v>616</v>
      </c>
      <c r="F38" s="16">
        <f t="shared" ref="F38" si="30">D38-E38-G38-H38</f>
        <v>185</v>
      </c>
      <c r="G38" s="16">
        <f>SUM(G33:G37)</f>
        <v>0</v>
      </c>
      <c r="H38" s="16">
        <f>SUM(H33:H37)</f>
        <v>79</v>
      </c>
    </row>
    <row r="39" spans="1:8" s="13" customFormat="1" ht="15.75" hidden="1" x14ac:dyDescent="0.25">
      <c r="A39" s="10"/>
      <c r="B39" s="20"/>
      <c r="C39" s="11"/>
      <c r="D39" s="15"/>
      <c r="E39" s="12"/>
      <c r="F39" s="12"/>
      <c r="G39" s="12"/>
      <c r="H39" s="12"/>
    </row>
    <row r="40" spans="1:8" s="22" customFormat="1" ht="18.75" x14ac:dyDescent="0.3">
      <c r="A40" s="23"/>
      <c r="B40" s="24"/>
      <c r="C40" s="14" t="s">
        <v>9</v>
      </c>
      <c r="D40" s="25">
        <f>D7+D13+D16+D32++D24+D38</f>
        <v>10262.555</v>
      </c>
      <c r="E40" s="25">
        <f t="shared" ref="E40" si="31">D40*70%</f>
        <v>7183.7884999999997</v>
      </c>
      <c r="F40" s="25">
        <f t="shared" ref="F40" si="32">D40-E40-G40-H40</f>
        <v>1549.7555000000007</v>
      </c>
      <c r="G40" s="25">
        <f>SUM(G7+G13+G16+G24+G32+G38)</f>
        <v>930.88324999999998</v>
      </c>
      <c r="H40" s="25">
        <f>SUM(H7+H13+H16+H24+H32+H38)</f>
        <v>598.12774999999999</v>
      </c>
    </row>
    <row r="41" spans="1:8" s="8" customFormat="1" ht="15.75" x14ac:dyDescent="0.25">
      <c r="A41" s="4"/>
      <c r="B41" s="5"/>
      <c r="C41" s="6"/>
      <c r="D41" s="7"/>
      <c r="E41" s="7"/>
      <c r="F41" s="7"/>
      <c r="G41" s="7"/>
      <c r="H41" s="7"/>
    </row>
    <row r="42" spans="1:8" s="8" customFormat="1" x14ac:dyDescent="0.25">
      <c r="A42" s="9"/>
      <c r="B42" s="8" t="s">
        <v>40</v>
      </c>
    </row>
    <row r="43" spans="1:8" s="8" customFormat="1" x14ac:dyDescent="0.25">
      <c r="A43" s="9"/>
      <c r="B43" s="8" t="s">
        <v>39</v>
      </c>
    </row>
    <row r="47" spans="1:8" hidden="1" x14ac:dyDescent="0.25">
      <c r="C47" s="1" t="s">
        <v>12</v>
      </c>
    </row>
    <row r="48" spans="1:8" hidden="1" x14ac:dyDescent="0.25">
      <c r="C48" s="1" t="s">
        <v>13</v>
      </c>
    </row>
    <row r="49" spans="3:3" hidden="1" x14ac:dyDescent="0.25">
      <c r="C49" s="1" t="s">
        <v>14</v>
      </c>
    </row>
  </sheetData>
  <mergeCells count="11">
    <mergeCell ref="B25:B32"/>
    <mergeCell ref="B33:B38"/>
    <mergeCell ref="B17:B24"/>
    <mergeCell ref="B4:B7"/>
    <mergeCell ref="B8:B13"/>
    <mergeCell ref="B14:B16"/>
    <mergeCell ref="A1:H1"/>
    <mergeCell ref="A2:A3"/>
    <mergeCell ref="B2:B3"/>
    <mergeCell ref="C2:C3"/>
    <mergeCell ref="D2:H2"/>
  </mergeCell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Хансен С.В.</dc:creator>
  <cp:lastModifiedBy>Андреева</cp:lastModifiedBy>
  <cp:lastPrinted>2022-03-29T09:05:40Z</cp:lastPrinted>
  <dcterms:created xsi:type="dcterms:W3CDTF">2018-10-15T08:34:42Z</dcterms:created>
  <dcterms:modified xsi:type="dcterms:W3CDTF">2022-03-29T09:05:46Z</dcterms:modified>
</cp:coreProperties>
</file>