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35" yWindow="1290" windowWidth="11340" windowHeight="6675" tabRatio="601" activeTab="0"/>
  </bookViews>
  <sheets>
    <sheet name="Лист 1" sheetId="1" r:id="rId1"/>
  </sheets>
  <definedNames>
    <definedName name="_xlnm.Print_Titles" localSheetId="0">'Лист 1'!$5:$6</definedName>
    <definedName name="_xlnm.Print_Area" localSheetId="0">'Лист 1'!$A$1:$J$52</definedName>
  </definedNames>
  <calcPr fullCalcOnLoad="1"/>
</workbook>
</file>

<file path=xl/sharedStrings.xml><?xml version="1.0" encoding="utf-8"?>
<sst xmlns="http://schemas.openxmlformats.org/spreadsheetml/2006/main" count="172" uniqueCount="89">
  <si>
    <t>Охрана объектов растительного и животного мира и среды их обитания</t>
  </si>
  <si>
    <t>Наименование</t>
  </si>
  <si>
    <t>ОБРАЗОВАНИЕ</t>
  </si>
  <si>
    <t>Общее образование</t>
  </si>
  <si>
    <t>Дошкольное образование</t>
  </si>
  <si>
    <t>СОЦИАЛЬНАЯ ПОЛИТИКА</t>
  </si>
  <si>
    <t>В С Е Г О  Р А С Х О Д О В</t>
  </si>
  <si>
    <t>01</t>
  </si>
  <si>
    <t>04</t>
  </si>
  <si>
    <t>05</t>
  </si>
  <si>
    <t>06</t>
  </si>
  <si>
    <t>07</t>
  </si>
  <si>
    <t>08</t>
  </si>
  <si>
    <t>02</t>
  </si>
  <si>
    <t>03</t>
  </si>
  <si>
    <t>12</t>
  </si>
  <si>
    <t>Культура</t>
  </si>
  <si>
    <t>09</t>
  </si>
  <si>
    <t>Дорожное хозяйство</t>
  </si>
  <si>
    <t>ОБЩЕГОСУДАРСТВЕННЫЕ ВОПРОСЫ</t>
  </si>
  <si>
    <t>Раздел</t>
  </si>
  <si>
    <t>Другие общегосударственные вопросы</t>
  </si>
  <si>
    <t>НАЦИОНАЛЬНАЯ ЭКОНОМИКА</t>
  </si>
  <si>
    <t>ЖИЛИЩНО-КОММУНАЛЬНОЕ ХОЗЯЙСТВО</t>
  </si>
  <si>
    <t>ОХРАНА ОКРУЖАЮЩЕЙ СРЕДЫ</t>
  </si>
  <si>
    <t>Молодежная политика и оздоровление детей</t>
  </si>
  <si>
    <t>Другие вопросы в области образования</t>
  </si>
  <si>
    <t>10</t>
  </si>
  <si>
    <t>Другие вопросы в области социальной политики</t>
  </si>
  <si>
    <t>Другие вопросы в области охраны окружающей среды</t>
  </si>
  <si>
    <t>Пенсионное обеспечение</t>
  </si>
  <si>
    <t>11</t>
  </si>
  <si>
    <t>Под раздел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</si>
  <si>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</si>
  <si>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</si>
  <si>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</si>
  <si>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</si>
  <si>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Охрана семьи и детства</t>
  </si>
  <si>
    <t>Другие вопросы в области национальной экономики</t>
  </si>
  <si>
    <t xml:space="preserve">Социальное обеспечение населения </t>
  </si>
  <si>
    <t>Физическая культура</t>
  </si>
  <si>
    <t>ФИЗИЧЕСКАЯ КУЛЬТУРА И СПОРТ</t>
  </si>
  <si>
    <t>13</t>
  </si>
  <si>
    <t xml:space="preserve">ОБСЛУЖИВАНИЕ ГОСУДАРСТВЕННОГО И МУНИЦИПАЛЬНОГО ДОЛГА </t>
  </si>
  <si>
    <t>Обслуживание внутреннего государственного и муниципального долга</t>
  </si>
  <si>
    <t>Национальная безопасность и правоохранительная деятельность</t>
  </si>
  <si>
    <t>14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</si>
  <si>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</si>
  <si>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</si>
  <si>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ЗДРАВООХРАНЕНИЕ</t>
  </si>
  <si>
    <t>Санитарно-эпидемиологическое благополучие</t>
  </si>
  <si>
    <t>Транспорт</t>
  </si>
  <si>
    <t>Судебная система</t>
  </si>
  <si>
    <t>Жилищное хозяйство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</si>
  <si>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</si>
  <si>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</si>
  <si>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Другие вопросы в области жилищно-коммунального хозяйства</t>
  </si>
  <si>
    <t>КУЛЬТУРА, КИНЕМАТОГРАФИЯ</t>
  </si>
  <si>
    <t>Иные дотации</t>
  </si>
  <si>
    <t>Коммунальное хозяйство</t>
  </si>
  <si>
    <t>Дополнительное образование детей</t>
  </si>
  <si>
    <t xml:space="preserve"> </t>
  </si>
  <si>
    <t xml:space="preserve"> Сведения о фактически произведенных расходах по разделам и подразделам</t>
  </si>
  <si>
    <t xml:space="preserve">% отклонений (+ рост;  - снижение) </t>
  </si>
  <si>
    <t>Пояснения причин отклонения на 10% и более от первоначального бюджета</t>
  </si>
  <si>
    <t>5</t>
  </si>
  <si>
    <t>6</t>
  </si>
  <si>
    <t>Резервные фонды</t>
  </si>
  <si>
    <t>перераспределение ЛБО на другие разделы при исполнении бюджета</t>
  </si>
  <si>
    <t>Фактическое исполнение за 2020 год</t>
  </si>
  <si>
    <t>Благоустройство</t>
  </si>
  <si>
    <t>Снятие ЛБО под фактическую потребность</t>
  </si>
  <si>
    <t>Увеличение ЛБО на передачу полномочий ЖКХ</t>
  </si>
  <si>
    <t xml:space="preserve">  классификации расходов за 2021 год</t>
  </si>
  <si>
    <t>Фактическое исполнение за 2021 год</t>
  </si>
  <si>
    <t>Отклонение фактического исполнения за 2021 год от первоначальной редакции решения о бюджете</t>
  </si>
  <si>
    <t>Утверждено в первоначальной редакции (решение от 11.12.2020 № 82)</t>
  </si>
  <si>
    <t>Утверждено в окончательной редакции (решение от 27.12.2021 № 96)</t>
  </si>
  <si>
    <t>увеличение ЛБО на содержание Представительного Собрания в течение года</t>
  </si>
  <si>
    <t>Увеличение ЛБО в связи с внесением изменений в закон области о бюджете на 2021 год: субсидия на осуществление дорожной деятельности за счет федерального гранта</t>
  </si>
  <si>
    <t>В течении года сняты ЛБО в связи с внесением изменений в закон области о бюджете на 2021 год: субсидия на переселение граждан из аварийного жилищного фонда (II этап) перенесена на 2022 год</t>
  </si>
  <si>
    <t>Увеличение ЛБО в связи с внесением изменений в закон области о бюджете на 2021 год: субсидия на строительство, реконструкция и капитальный ремонт централизованных систем водоснабжения и водоотведения</t>
  </si>
  <si>
    <t>В течении года сняты ЛБО в связи с внесением изменений в закон области о бюджете на 2021 год: субсидия на благоустройство общественных территорий</t>
  </si>
  <si>
    <t>увеличение ЛБО на ликвидацию свалки</t>
  </si>
  <si>
    <t>Увеличение ЛБО в связи с внесением изменений в закон области о бюджете на 2021 год: дотация на реализацию расходных обязательств муниципальных образований области в части обеспечения выплаты заработной платы работникам муниципальных учреждений</t>
  </si>
  <si>
    <t>Уменьшение ЛБО в связи с внесением изменений в закон области о бюджете на 2021 год</t>
  </si>
  <si>
    <t>Увеличение ЛБО в связи с внесением изменений в закон области о бюджете на 2021 год: субсидия на проектирование, строительство, реконструкцию и капитальный ремонт объектов социальной инфраструктуры муниципальной собственности за счет прочих безвозмездных поступлений</t>
  </si>
  <si>
    <t>В течение года увеличены ЛБО (дотация на поддержку мер по обеспечению сбалансированности бюджетов)</t>
  </si>
  <si>
    <t>Увеличение ЛБО в связи с внесением изменений в закон области о бюджете на 2021 год: субвенция на осуществление отдельных государственных полномочий по предоставлению единовременной денежной выплаты взамен предоставления земельного участка гражданам, имеющим трех и более детей,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</si>
</sst>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0"/>
    <numFmt numFmtId="179" formatCode="000"/>
    <numFmt numFmtId="180" formatCode="0000"/>
    <numFmt numFmtId="181" formatCode="#,##0.0;[Red]\-#,##0.0"/>
    <numFmt numFmtId="182" formatCode="0000000"/>
    <numFmt numFmtId="183" formatCode="#,##0.0_ ;[Red]\-#,##0.0\ "/>
    <numFmt numFmtId="184" formatCode="[$-FC19]d\ mmmm\ yyyy\ &quot;г.&quot;"/>
    <numFmt numFmtId="185" formatCode="0.0%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24" borderId="1" applyNumberFormat="0" applyAlignment="0" applyProtection="0"/>
    <xf numFmtId="0" fontId="30" fillId="25" borderId="2" applyNumberFormat="0" applyAlignment="0" applyProtection="0"/>
    <xf numFmtId="0" fontId="31" fillId="25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6" borderId="7" applyNumberFormat="0" applyAlignment="0" applyProtection="0"/>
    <xf numFmtId="0" fontId="1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0" borderId="0" applyNumberFormat="0" applyBorder="0" applyAlignment="0" applyProtection="0"/>
  </cellStyleXfs>
  <cellXfs count="79">
    <xf numFmtId="0" fontId="0" fillId="0" borderId="0" xfId="0" applyAlignment="1">
      <alignment/>
    </xf>
    <xf numFmtId="49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49" fontId="4" fillId="0" borderId="10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4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49" fontId="6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1" xfId="54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4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6" fillId="0" borderId="12" xfId="54" applyNumberFormat="1" applyFont="1" applyFill="1" applyBorder="1" applyAlignment="1" applyProtection="1">
      <alignment horizontal="left" vertical="center" wrapText="1"/>
      <protection hidden="1"/>
    </xf>
    <xf numFmtId="0" fontId="4" fillId="0" borderId="12" xfId="54" applyNumberFormat="1" applyFont="1" applyFill="1" applyBorder="1" applyAlignment="1" applyProtection="1">
      <alignment horizontal="left" vertical="center" wrapText="1"/>
      <protection hidden="1"/>
    </xf>
    <xf numFmtId="49" fontId="6" fillId="0" borderId="13" xfId="0" applyNumberFormat="1" applyFont="1" applyBorder="1" applyAlignment="1">
      <alignment vertical="top" wrapText="1"/>
    </xf>
    <xf numFmtId="177" fontId="4" fillId="0" borderId="0" xfId="0" applyNumberFormat="1" applyFont="1" applyAlignment="1">
      <alignment horizontal="right" vertical="center"/>
    </xf>
    <xf numFmtId="177" fontId="6" fillId="0" borderId="14" xfId="54" applyNumberFormat="1" applyFont="1" applyFill="1" applyBorder="1" applyAlignment="1" applyProtection="1">
      <alignment horizontal="right" vertical="center"/>
      <protection hidden="1"/>
    </xf>
    <xf numFmtId="177" fontId="4" fillId="0" borderId="0" xfId="0" applyNumberFormat="1" applyFont="1" applyAlignment="1">
      <alignment/>
    </xf>
    <xf numFmtId="177" fontId="4" fillId="0" borderId="14" xfId="54" applyNumberFormat="1" applyFont="1" applyFill="1" applyBorder="1" applyAlignment="1" applyProtection="1">
      <alignment horizontal="right" vertical="center"/>
      <protection hidden="1"/>
    </xf>
    <xf numFmtId="177" fontId="4" fillId="0" borderId="14" xfId="54" applyNumberFormat="1" applyFont="1" applyFill="1" applyBorder="1" applyAlignment="1" applyProtection="1">
      <alignment horizontal="right" vertical="center"/>
      <protection hidden="1"/>
    </xf>
    <xf numFmtId="0" fontId="40" fillId="0" borderId="10" xfId="0" applyFont="1" applyBorder="1" applyAlignment="1">
      <alignment horizontal="left" vertical="center" wrapText="1"/>
    </xf>
    <xf numFmtId="0" fontId="41" fillId="0" borderId="15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177" fontId="6" fillId="0" borderId="16" xfId="54" applyNumberFormat="1" applyFont="1" applyFill="1" applyBorder="1" applyAlignment="1" applyProtection="1">
      <alignment horizontal="right" vertical="center"/>
      <protection hidden="1"/>
    </xf>
    <xf numFmtId="177" fontId="4" fillId="0" borderId="16" xfId="0" applyNumberFormat="1" applyFont="1" applyBorder="1" applyAlignment="1">
      <alignment horizontal="right" vertical="center"/>
    </xf>
    <xf numFmtId="177" fontId="4" fillId="0" borderId="16" xfId="0" applyNumberFormat="1" applyFont="1" applyFill="1" applyBorder="1" applyAlignment="1">
      <alignment horizontal="right" vertical="center"/>
    </xf>
    <xf numFmtId="49" fontId="4" fillId="0" borderId="17" xfId="0" applyNumberFormat="1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/>
    </xf>
    <xf numFmtId="49" fontId="4" fillId="0" borderId="19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top" wrapText="1"/>
    </xf>
    <xf numFmtId="177" fontId="4" fillId="0" borderId="21" xfId="0" applyNumberFormat="1" applyFont="1" applyBorder="1" applyAlignment="1">
      <alignment horizontal="center" vertical="top" wrapText="1"/>
    </xf>
    <xf numFmtId="49" fontId="6" fillId="0" borderId="16" xfId="0" applyNumberFormat="1" applyFont="1" applyBorder="1" applyAlignment="1">
      <alignment horizontal="right" vertical="center"/>
    </xf>
    <xf numFmtId="49" fontId="4" fillId="0" borderId="16" xfId="0" applyNumberFormat="1" applyFont="1" applyBorder="1" applyAlignment="1">
      <alignment horizontal="right" vertical="center"/>
    </xf>
    <xf numFmtId="177" fontId="6" fillId="0" borderId="14" xfId="0" applyNumberFormat="1" applyFont="1" applyBorder="1" applyAlignment="1">
      <alignment horizontal="right" vertical="center"/>
    </xf>
    <xf numFmtId="177" fontId="6" fillId="0" borderId="16" xfId="0" applyNumberFormat="1" applyFont="1" applyBorder="1" applyAlignment="1">
      <alignment horizontal="right" vertical="center"/>
    </xf>
    <xf numFmtId="177" fontId="4" fillId="0" borderId="14" xfId="0" applyNumberFormat="1" applyFont="1" applyBorder="1" applyAlignment="1">
      <alignment horizontal="right" vertical="center"/>
    </xf>
    <xf numFmtId="49" fontId="6" fillId="0" borderId="16" xfId="0" applyNumberFormat="1" applyFont="1" applyFill="1" applyBorder="1" applyAlignment="1">
      <alignment horizontal="right" vertical="center"/>
    </xf>
    <xf numFmtId="177" fontId="6" fillId="0" borderId="14" xfId="0" applyNumberFormat="1" applyFont="1" applyFill="1" applyBorder="1" applyAlignment="1">
      <alignment horizontal="right" vertical="center"/>
    </xf>
    <xf numFmtId="49" fontId="4" fillId="0" borderId="16" xfId="0" applyNumberFormat="1" applyFont="1" applyFill="1" applyBorder="1" applyAlignment="1">
      <alignment horizontal="right" vertical="center"/>
    </xf>
    <xf numFmtId="176" fontId="6" fillId="0" borderId="16" xfId="0" applyNumberFormat="1" applyFont="1" applyFill="1" applyBorder="1" applyAlignment="1">
      <alignment horizontal="right" vertical="center"/>
    </xf>
    <xf numFmtId="176" fontId="6" fillId="0" borderId="16" xfId="0" applyNumberFormat="1" applyFont="1" applyBorder="1" applyAlignment="1">
      <alignment horizontal="right" vertical="center"/>
    </xf>
    <xf numFmtId="49" fontId="4" fillId="0" borderId="22" xfId="0" applyNumberFormat="1" applyFont="1" applyBorder="1" applyAlignment="1">
      <alignment horizontal="right" vertical="center"/>
    </xf>
    <xf numFmtId="49" fontId="6" fillId="0" borderId="22" xfId="0" applyNumberFormat="1" applyFont="1" applyBorder="1" applyAlignment="1">
      <alignment horizontal="right" vertical="center"/>
    </xf>
    <xf numFmtId="177" fontId="4" fillId="0" borderId="23" xfId="0" applyNumberFormat="1" applyFont="1" applyBorder="1" applyAlignment="1">
      <alignment horizontal="right" vertical="center"/>
    </xf>
    <xf numFmtId="177" fontId="6" fillId="0" borderId="23" xfId="0" applyNumberFormat="1" applyFont="1" applyBorder="1" applyAlignment="1">
      <alignment horizontal="right" vertical="center"/>
    </xf>
    <xf numFmtId="49" fontId="6" fillId="0" borderId="24" xfId="0" applyNumberFormat="1" applyFont="1" applyBorder="1" applyAlignment="1">
      <alignment horizontal="right" vertical="center"/>
    </xf>
    <xf numFmtId="177" fontId="6" fillId="0" borderId="25" xfId="0" applyNumberFormat="1" applyFont="1" applyBorder="1" applyAlignment="1">
      <alignment horizontal="right" vertical="center"/>
    </xf>
    <xf numFmtId="177" fontId="6" fillId="0" borderId="24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/>
    </xf>
    <xf numFmtId="177" fontId="4" fillId="0" borderId="14" xfId="0" applyNumberFormat="1" applyFont="1" applyFill="1" applyBorder="1" applyAlignment="1">
      <alignment horizontal="right" vertical="center"/>
    </xf>
    <xf numFmtId="177" fontId="4" fillId="0" borderId="20" xfId="0" applyNumberFormat="1" applyFont="1" applyBorder="1" applyAlignment="1">
      <alignment horizontal="center" vertical="top" wrapText="1"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 horizontal="center" vertical="top" wrapText="1"/>
    </xf>
    <xf numFmtId="49" fontId="4" fillId="0" borderId="27" xfId="0" applyNumberFormat="1" applyFont="1" applyBorder="1" applyAlignment="1">
      <alignment horizontal="center" vertical="center" wrapText="1"/>
    </xf>
    <xf numFmtId="177" fontId="4" fillId="0" borderId="16" xfId="0" applyNumberFormat="1" applyFont="1" applyBorder="1" applyAlignment="1">
      <alignment vertical="center"/>
    </xf>
    <xf numFmtId="185" fontId="4" fillId="0" borderId="16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wrapText="1"/>
    </xf>
    <xf numFmtId="0" fontId="41" fillId="0" borderId="15" xfId="0" applyFont="1" applyBorder="1" applyAlignment="1">
      <alignment vertical="center"/>
    </xf>
    <xf numFmtId="0" fontId="4" fillId="0" borderId="16" xfId="0" applyFont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6" fillId="0" borderId="16" xfId="0" applyFont="1" applyBorder="1" applyAlignment="1">
      <alignment wrapText="1"/>
    </xf>
    <xf numFmtId="0" fontId="5" fillId="0" borderId="10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177" fontId="4" fillId="0" borderId="23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8" fillId="0" borderId="16" xfId="0" applyFont="1" applyFill="1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70"/>
  <sheetViews>
    <sheetView tabSelected="1" view="pageBreakPreview" zoomScale="90" zoomScaleNormal="90" zoomScaleSheetLayoutView="9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I49" sqref="I49"/>
    </sheetView>
  </sheetViews>
  <sheetFormatPr defaultColWidth="9.00390625" defaultRowHeight="12.75"/>
  <cols>
    <col min="1" max="1" width="66.75390625" style="1" customWidth="1"/>
    <col min="2" max="2" width="7.25390625" style="2" customWidth="1"/>
    <col min="3" max="3" width="6.625" style="2" customWidth="1"/>
    <col min="4" max="4" width="12.75390625" style="2" customWidth="1"/>
    <col min="5" max="5" width="14.00390625" style="26" customWidth="1"/>
    <col min="6" max="7" width="12.625" style="24" customWidth="1"/>
    <col min="8" max="8" width="13.625" style="3" customWidth="1"/>
    <col min="9" max="9" width="11.375" style="3" customWidth="1"/>
    <col min="10" max="10" width="81.625" style="3" customWidth="1"/>
    <col min="11" max="16384" width="9.125" style="3" customWidth="1"/>
  </cols>
  <sheetData>
    <row r="2" spans="1:9" ht="19.5" customHeight="1">
      <c r="A2" s="76" t="s">
        <v>62</v>
      </c>
      <c r="B2" s="76"/>
      <c r="C2" s="76"/>
      <c r="D2" s="76"/>
      <c r="E2" s="76"/>
      <c r="F2" s="76"/>
      <c r="G2" s="76"/>
      <c r="H2" s="76"/>
      <c r="I2" s="76"/>
    </row>
    <row r="3" spans="1:9" ht="18.75">
      <c r="A3" s="77" t="s">
        <v>73</v>
      </c>
      <c r="B3" s="77"/>
      <c r="C3" s="77"/>
      <c r="D3" s="77"/>
      <c r="E3" s="77"/>
      <c r="F3" s="77"/>
      <c r="G3" s="77"/>
      <c r="H3" s="77"/>
      <c r="I3" s="77"/>
    </row>
    <row r="4" ht="19.5" thickBot="1">
      <c r="A4" s="4"/>
    </row>
    <row r="5" spans="1:10" s="5" customFormat="1" ht="267" customHeight="1" thickBot="1">
      <c r="A5" s="65" t="s">
        <v>1</v>
      </c>
      <c r="B5" s="39" t="s">
        <v>20</v>
      </c>
      <c r="C5" s="39" t="s">
        <v>32</v>
      </c>
      <c r="D5" s="58" t="s">
        <v>76</v>
      </c>
      <c r="E5" s="40" t="s">
        <v>77</v>
      </c>
      <c r="F5" s="61" t="s">
        <v>74</v>
      </c>
      <c r="G5" s="61" t="s">
        <v>69</v>
      </c>
      <c r="H5" s="39" t="s">
        <v>75</v>
      </c>
      <c r="I5" s="39" t="s">
        <v>63</v>
      </c>
      <c r="J5" s="64" t="s">
        <v>64</v>
      </c>
    </row>
    <row r="6" spans="1:10" s="5" customFormat="1" ht="18.75">
      <c r="A6" s="35">
        <v>1</v>
      </c>
      <c r="B6" s="36">
        <v>2</v>
      </c>
      <c r="C6" s="36">
        <v>3</v>
      </c>
      <c r="D6" s="59">
        <v>4</v>
      </c>
      <c r="E6" s="37" t="s">
        <v>65</v>
      </c>
      <c r="F6" s="38" t="s">
        <v>66</v>
      </c>
      <c r="G6" s="38" t="s">
        <v>66</v>
      </c>
      <c r="H6" s="63">
        <v>8</v>
      </c>
      <c r="I6" s="63">
        <v>9</v>
      </c>
      <c r="J6" s="63">
        <v>10</v>
      </c>
    </row>
    <row r="7" spans="1:10" ht="37.5">
      <c r="A7" s="15" t="s">
        <v>19</v>
      </c>
      <c r="B7" s="41" t="s">
        <v>7</v>
      </c>
      <c r="C7" s="42"/>
      <c r="D7" s="43">
        <f>D8+D9+D10+D12+D14+D11+D13</f>
        <v>94027.80000000002</v>
      </c>
      <c r="E7" s="43">
        <f>E8+E9+E10+E12+E14+E11</f>
        <v>99672.9</v>
      </c>
      <c r="F7" s="44">
        <f>F8+F9+F10+F12+F14+F11</f>
        <v>98565.8</v>
      </c>
      <c r="G7" s="44">
        <f>G8+G9+G10+G12+G14+G11</f>
        <v>105473.9</v>
      </c>
      <c r="H7" s="66">
        <f aca="true" t="shared" si="0" ref="H7:H52">F7-D7</f>
        <v>4537.999999999985</v>
      </c>
      <c r="I7" s="67">
        <f aca="true" t="shared" si="1" ref="I7:I52">IF(D7&gt;0,F7/D7-1,1)</f>
        <v>0.04826232241953954</v>
      </c>
      <c r="J7" s="68"/>
    </row>
    <row r="8" spans="1:10" ht="37.5" customHeight="1">
      <c r="A8" s="11" t="s">
        <v>33</v>
      </c>
      <c r="B8" s="42" t="s">
        <v>7</v>
      </c>
      <c r="C8" s="42" t="s">
        <v>13</v>
      </c>
      <c r="D8" s="45">
        <v>1961.8</v>
      </c>
      <c r="E8" s="28">
        <v>2144.1</v>
      </c>
      <c r="F8" s="33">
        <v>2144.1</v>
      </c>
      <c r="G8" s="33">
        <v>2017.7</v>
      </c>
      <c r="H8" s="66">
        <f t="shared" si="0"/>
        <v>182.29999999999995</v>
      </c>
      <c r="I8" s="67">
        <f t="shared" si="1"/>
        <v>0.09292486491997143</v>
      </c>
      <c r="J8" s="70" t="s">
        <v>61</v>
      </c>
    </row>
    <row r="9" spans="1:10" ht="71.25" customHeight="1">
      <c r="A9" s="11" t="s">
        <v>36</v>
      </c>
      <c r="B9" s="42" t="s">
        <v>7</v>
      </c>
      <c r="C9" s="42" t="s">
        <v>14</v>
      </c>
      <c r="D9" s="45">
        <v>3855.6</v>
      </c>
      <c r="E9" s="28">
        <v>5668.599999999999</v>
      </c>
      <c r="F9" s="33">
        <v>5626.9</v>
      </c>
      <c r="G9" s="33">
        <v>3093.6</v>
      </c>
      <c r="H9" s="66">
        <f t="shared" si="0"/>
        <v>1771.2999999999997</v>
      </c>
      <c r="I9" s="67">
        <f t="shared" si="1"/>
        <v>0.4594096898018467</v>
      </c>
      <c r="J9" s="68" t="s">
        <v>78</v>
      </c>
    </row>
    <row r="10" spans="1:10" ht="95.25" customHeight="1">
      <c r="A10" s="11" t="s">
        <v>34</v>
      </c>
      <c r="B10" s="42" t="s">
        <v>7</v>
      </c>
      <c r="C10" s="42" t="s">
        <v>8</v>
      </c>
      <c r="D10" s="45">
        <v>23491.6</v>
      </c>
      <c r="E10" s="28">
        <v>23647.199999999997</v>
      </c>
      <c r="F10" s="33">
        <v>23045.8</v>
      </c>
      <c r="G10" s="33">
        <v>20265.9</v>
      </c>
      <c r="H10" s="66">
        <f t="shared" si="0"/>
        <v>-445.7999999999993</v>
      </c>
      <c r="I10" s="67">
        <f t="shared" si="1"/>
        <v>-0.01897699603262437</v>
      </c>
      <c r="J10" s="70" t="s">
        <v>61</v>
      </c>
    </row>
    <row r="11" spans="1:10" ht="31.5" customHeight="1">
      <c r="A11" s="69" t="s">
        <v>52</v>
      </c>
      <c r="B11" s="42" t="s">
        <v>7</v>
      </c>
      <c r="C11" s="42" t="s">
        <v>9</v>
      </c>
      <c r="D11" s="45">
        <v>9.1</v>
      </c>
      <c r="E11" s="28">
        <v>9.1</v>
      </c>
      <c r="F11" s="33">
        <v>9.1</v>
      </c>
      <c r="G11" s="33">
        <v>9.4</v>
      </c>
      <c r="H11" s="66">
        <f t="shared" si="0"/>
        <v>0</v>
      </c>
      <c r="I11" s="67">
        <f t="shared" si="1"/>
        <v>0</v>
      </c>
      <c r="J11" s="70" t="s">
        <v>61</v>
      </c>
    </row>
    <row r="12" spans="1:10" ht="66" customHeight="1">
      <c r="A12" s="11" t="s">
        <v>35</v>
      </c>
      <c r="B12" s="42" t="s">
        <v>7</v>
      </c>
      <c r="C12" s="42" t="s">
        <v>10</v>
      </c>
      <c r="D12" s="45">
        <v>7339.9</v>
      </c>
      <c r="E12" s="28">
        <v>7626.3</v>
      </c>
      <c r="F12" s="33">
        <v>7567.3</v>
      </c>
      <c r="G12" s="33">
        <v>8098.7</v>
      </c>
      <c r="H12" s="66">
        <f t="shared" si="0"/>
        <v>227.40000000000055</v>
      </c>
      <c r="I12" s="67">
        <f t="shared" si="1"/>
        <v>0.030981348519734775</v>
      </c>
      <c r="J12" s="70"/>
    </row>
    <row r="13" spans="1:10" ht="27" customHeight="1">
      <c r="A13" s="73" t="s">
        <v>67</v>
      </c>
      <c r="B13" s="42" t="s">
        <v>7</v>
      </c>
      <c r="C13" s="42" t="s">
        <v>31</v>
      </c>
      <c r="D13" s="45">
        <v>500</v>
      </c>
      <c r="E13" s="28">
        <v>0</v>
      </c>
      <c r="F13" s="33">
        <v>0</v>
      </c>
      <c r="G13" s="33">
        <v>0</v>
      </c>
      <c r="H13" s="66">
        <f t="shared" si="0"/>
        <v>-500</v>
      </c>
      <c r="I13" s="67">
        <f t="shared" si="1"/>
        <v>-1</v>
      </c>
      <c r="J13" s="68" t="s">
        <v>68</v>
      </c>
    </row>
    <row r="14" spans="1:10" ht="24.75" customHeight="1">
      <c r="A14" s="6" t="s">
        <v>21</v>
      </c>
      <c r="B14" s="42" t="s">
        <v>7</v>
      </c>
      <c r="C14" s="42" t="s">
        <v>42</v>
      </c>
      <c r="D14" s="45">
        <v>56869.8</v>
      </c>
      <c r="E14" s="28">
        <v>60577.6</v>
      </c>
      <c r="F14" s="33">
        <v>60172.6</v>
      </c>
      <c r="G14" s="33">
        <v>71988.6</v>
      </c>
      <c r="H14" s="66">
        <f t="shared" si="0"/>
        <v>3302.7999999999956</v>
      </c>
      <c r="I14" s="67">
        <f t="shared" si="1"/>
        <v>0.058076518644341935</v>
      </c>
      <c r="J14" s="70" t="s">
        <v>61</v>
      </c>
    </row>
    <row r="15" spans="1:10" ht="22.5" customHeight="1">
      <c r="A15" s="15" t="s">
        <v>45</v>
      </c>
      <c r="B15" s="41" t="s">
        <v>14</v>
      </c>
      <c r="C15" s="41"/>
      <c r="D15" s="25">
        <f>D16+D17</f>
        <v>2381.6</v>
      </c>
      <c r="E15" s="25">
        <f>E16+E17</f>
        <v>2515</v>
      </c>
      <c r="F15" s="32">
        <f>F16+F17</f>
        <v>2508.6</v>
      </c>
      <c r="G15" s="32">
        <f>G16+G17</f>
        <v>2200.8</v>
      </c>
      <c r="H15" s="66">
        <f t="shared" si="0"/>
        <v>127</v>
      </c>
      <c r="I15" s="67">
        <f t="shared" si="1"/>
        <v>0.05332549546523335</v>
      </c>
      <c r="J15" s="70"/>
    </row>
    <row r="16" spans="1:10" ht="58.5" customHeight="1">
      <c r="A16" s="6" t="s">
        <v>47</v>
      </c>
      <c r="B16" s="42" t="s">
        <v>14</v>
      </c>
      <c r="C16" s="42" t="s">
        <v>17</v>
      </c>
      <c r="D16" s="45">
        <v>2115.7</v>
      </c>
      <c r="E16" s="28">
        <v>2319.1</v>
      </c>
      <c r="F16" s="33">
        <v>2312.7</v>
      </c>
      <c r="G16" s="33">
        <v>2059.8</v>
      </c>
      <c r="H16" s="66">
        <f t="shared" si="0"/>
        <v>197</v>
      </c>
      <c r="I16" s="67">
        <f t="shared" si="1"/>
        <v>0.0931133903672543</v>
      </c>
      <c r="J16" s="70" t="s">
        <v>61</v>
      </c>
    </row>
    <row r="17" spans="1:10" ht="42" customHeight="1">
      <c r="A17" s="6" t="s">
        <v>48</v>
      </c>
      <c r="B17" s="42" t="s">
        <v>14</v>
      </c>
      <c r="C17" s="42" t="s">
        <v>46</v>
      </c>
      <c r="D17" s="45">
        <v>265.9</v>
      </c>
      <c r="E17" s="28">
        <v>195.9</v>
      </c>
      <c r="F17" s="34">
        <v>195.9</v>
      </c>
      <c r="G17" s="34">
        <v>141</v>
      </c>
      <c r="H17" s="66">
        <f t="shared" si="0"/>
        <v>-69.99999999999997</v>
      </c>
      <c r="I17" s="67">
        <f t="shared" si="1"/>
        <v>-0.2632568634825121</v>
      </c>
      <c r="J17" s="68" t="s">
        <v>71</v>
      </c>
    </row>
    <row r="18" spans="1:10" ht="18.75">
      <c r="A18" s="15" t="s">
        <v>22</v>
      </c>
      <c r="B18" s="41" t="s">
        <v>8</v>
      </c>
      <c r="C18" s="41"/>
      <c r="D18" s="25">
        <f>D19+D20+D21</f>
        <v>25027.8</v>
      </c>
      <c r="E18" s="25">
        <f>E19+E20+E21</f>
        <v>52697</v>
      </c>
      <c r="F18" s="25">
        <f>F19+F20+F21</f>
        <v>47996.7</v>
      </c>
      <c r="G18" s="25">
        <f>G19+G20+G21</f>
        <v>69710.9</v>
      </c>
      <c r="H18" s="66">
        <f t="shared" si="0"/>
        <v>22968.899999999998</v>
      </c>
      <c r="I18" s="67">
        <f t="shared" si="1"/>
        <v>0.9177354781482989</v>
      </c>
      <c r="J18" s="70"/>
    </row>
    <row r="19" spans="1:10" ht="23.25" customHeight="1">
      <c r="A19" s="6" t="s">
        <v>51</v>
      </c>
      <c r="B19" s="42" t="s">
        <v>8</v>
      </c>
      <c r="C19" s="42" t="s">
        <v>12</v>
      </c>
      <c r="D19" s="45">
        <v>3554.1</v>
      </c>
      <c r="E19" s="28">
        <v>3554.1</v>
      </c>
      <c r="F19" s="34">
        <v>3551.2</v>
      </c>
      <c r="G19" s="33">
        <v>1682.9</v>
      </c>
      <c r="H19" s="66">
        <f t="shared" si="0"/>
        <v>-2.900000000000091</v>
      </c>
      <c r="I19" s="67">
        <f t="shared" si="1"/>
        <v>-0.0008159590332292854</v>
      </c>
      <c r="J19" s="74" t="s">
        <v>61</v>
      </c>
    </row>
    <row r="20" spans="1:10" ht="36" customHeight="1">
      <c r="A20" s="6" t="s">
        <v>18</v>
      </c>
      <c r="B20" s="42" t="s">
        <v>8</v>
      </c>
      <c r="C20" s="42" t="s">
        <v>17</v>
      </c>
      <c r="D20" s="45">
        <v>14323.4</v>
      </c>
      <c r="E20" s="28">
        <v>39548.700000000004</v>
      </c>
      <c r="F20" s="33">
        <v>37442.8</v>
      </c>
      <c r="G20" s="33">
        <v>61109</v>
      </c>
      <c r="H20" s="66">
        <f t="shared" si="0"/>
        <v>23119.4</v>
      </c>
      <c r="I20" s="67">
        <f t="shared" si="1"/>
        <v>1.6141000041889497</v>
      </c>
      <c r="J20" s="78" t="s">
        <v>79</v>
      </c>
    </row>
    <row r="21" spans="1:10" ht="29.25" customHeight="1">
      <c r="A21" s="11" t="s">
        <v>38</v>
      </c>
      <c r="B21" s="42" t="s">
        <v>8</v>
      </c>
      <c r="C21" s="42" t="s">
        <v>15</v>
      </c>
      <c r="D21" s="45">
        <v>7150.3</v>
      </c>
      <c r="E21" s="28">
        <v>9594.2</v>
      </c>
      <c r="F21" s="33">
        <v>7002.7</v>
      </c>
      <c r="G21" s="33">
        <v>6919</v>
      </c>
      <c r="H21" s="66">
        <f t="shared" si="0"/>
        <v>-147.60000000000036</v>
      </c>
      <c r="I21" s="67">
        <f t="shared" si="1"/>
        <v>-0.020642490524873103</v>
      </c>
      <c r="J21" s="70" t="s">
        <v>61</v>
      </c>
    </row>
    <row r="22" spans="1:10" s="9" customFormat="1" ht="20.25" customHeight="1">
      <c r="A22" s="14" t="s">
        <v>23</v>
      </c>
      <c r="B22" s="46" t="s">
        <v>9</v>
      </c>
      <c r="C22" s="46"/>
      <c r="D22" s="47">
        <f>D26+D23+D24+D25</f>
        <v>62875.9</v>
      </c>
      <c r="E22" s="47">
        <f>E26+E23+E24+E25</f>
        <v>43506.5</v>
      </c>
      <c r="F22" s="47">
        <f>F26+F23+F24+F25</f>
        <v>43074.700000000004</v>
      </c>
      <c r="G22" s="47">
        <f>G26+G23+G24+G25</f>
        <v>16501.2</v>
      </c>
      <c r="H22" s="66">
        <f t="shared" si="0"/>
        <v>-19801.199999999997</v>
      </c>
      <c r="I22" s="67">
        <f t="shared" si="1"/>
        <v>-0.31492511439200066</v>
      </c>
      <c r="J22" s="71"/>
    </row>
    <row r="23" spans="1:10" s="9" customFormat="1" ht="46.5" customHeight="1">
      <c r="A23" s="10" t="s">
        <v>53</v>
      </c>
      <c r="B23" s="48" t="s">
        <v>9</v>
      </c>
      <c r="C23" s="48" t="s">
        <v>7</v>
      </c>
      <c r="D23" s="60">
        <v>39699.5</v>
      </c>
      <c r="E23" s="28">
        <v>9441.6</v>
      </c>
      <c r="F23" s="34">
        <v>9266</v>
      </c>
      <c r="G23" s="34">
        <v>2873.2</v>
      </c>
      <c r="H23" s="66">
        <f t="shared" si="0"/>
        <v>-30433.5</v>
      </c>
      <c r="I23" s="67">
        <f t="shared" si="1"/>
        <v>-0.7665965566316957</v>
      </c>
      <c r="J23" s="78" t="s">
        <v>80</v>
      </c>
    </row>
    <row r="24" spans="1:10" s="9" customFormat="1" ht="53.25" customHeight="1">
      <c r="A24" s="10" t="s">
        <v>59</v>
      </c>
      <c r="B24" s="48" t="s">
        <v>9</v>
      </c>
      <c r="C24" s="48" t="s">
        <v>13</v>
      </c>
      <c r="D24" s="60">
        <v>20042</v>
      </c>
      <c r="E24" s="28">
        <v>27076.499999999996</v>
      </c>
      <c r="F24" s="34">
        <v>26981.3</v>
      </c>
      <c r="G24" s="34">
        <v>3793.5</v>
      </c>
      <c r="H24" s="66">
        <f t="shared" si="0"/>
        <v>6939.299999999999</v>
      </c>
      <c r="I24" s="67">
        <f t="shared" si="1"/>
        <v>0.3462379004091407</v>
      </c>
      <c r="J24" s="78" t="s">
        <v>81</v>
      </c>
    </row>
    <row r="25" spans="1:10" s="9" customFormat="1" ht="44.25" customHeight="1">
      <c r="A25" s="10" t="s">
        <v>70</v>
      </c>
      <c r="B25" s="48" t="s">
        <v>9</v>
      </c>
      <c r="C25" s="48" t="s">
        <v>14</v>
      </c>
      <c r="D25" s="60">
        <v>284.3</v>
      </c>
      <c r="E25" s="28">
        <v>250.8</v>
      </c>
      <c r="F25" s="34">
        <v>247.3</v>
      </c>
      <c r="G25" s="34">
        <v>5279.8</v>
      </c>
      <c r="H25" s="66">
        <f t="shared" si="0"/>
        <v>-37</v>
      </c>
      <c r="I25" s="67">
        <f t="shared" si="1"/>
        <v>-0.1301442138586001</v>
      </c>
      <c r="J25" s="78" t="s">
        <v>82</v>
      </c>
    </row>
    <row r="26" spans="1:10" s="9" customFormat="1" ht="34.5" customHeight="1">
      <c r="A26" s="10" t="s">
        <v>56</v>
      </c>
      <c r="B26" s="48" t="s">
        <v>9</v>
      </c>
      <c r="C26" s="48" t="s">
        <v>9</v>
      </c>
      <c r="D26" s="60">
        <v>2850.1</v>
      </c>
      <c r="E26" s="28">
        <v>6737.599999999999</v>
      </c>
      <c r="F26" s="34">
        <v>6580.1</v>
      </c>
      <c r="G26" s="34">
        <v>4554.7</v>
      </c>
      <c r="H26" s="66">
        <f t="shared" si="0"/>
        <v>3730.0000000000005</v>
      </c>
      <c r="I26" s="67">
        <f t="shared" si="1"/>
        <v>1.308726009613698</v>
      </c>
      <c r="J26" s="78" t="s">
        <v>72</v>
      </c>
    </row>
    <row r="27" spans="1:10" s="9" customFormat="1" ht="18.75">
      <c r="A27" s="14" t="s">
        <v>24</v>
      </c>
      <c r="B27" s="46" t="s">
        <v>10</v>
      </c>
      <c r="C27" s="46"/>
      <c r="D27" s="47">
        <f>D28+D29</f>
        <v>141.9</v>
      </c>
      <c r="E27" s="47">
        <f>E28+E29</f>
        <v>706.6999999999999</v>
      </c>
      <c r="F27" s="49">
        <f>F28+F29</f>
        <v>706.6999999999999</v>
      </c>
      <c r="G27" s="49">
        <f>G28+G29</f>
        <v>1628.5</v>
      </c>
      <c r="H27" s="66">
        <f t="shared" si="0"/>
        <v>564.8</v>
      </c>
      <c r="I27" s="67">
        <f t="shared" si="1"/>
        <v>3.980267794221282</v>
      </c>
      <c r="J27" s="71"/>
    </row>
    <row r="28" spans="1:10" s="9" customFormat="1" ht="37.5">
      <c r="A28" s="18" t="s">
        <v>0</v>
      </c>
      <c r="B28" s="48" t="s">
        <v>10</v>
      </c>
      <c r="C28" s="48" t="s">
        <v>14</v>
      </c>
      <c r="D28" s="60">
        <v>10.4</v>
      </c>
      <c r="E28" s="28">
        <v>10.4</v>
      </c>
      <c r="F28" s="34">
        <v>10.4</v>
      </c>
      <c r="G28" s="34">
        <v>1.5</v>
      </c>
      <c r="H28" s="66">
        <f t="shared" si="0"/>
        <v>0</v>
      </c>
      <c r="I28" s="67">
        <f t="shared" si="1"/>
        <v>0</v>
      </c>
      <c r="J28" s="71" t="s">
        <v>61</v>
      </c>
    </row>
    <row r="29" spans="1:10" s="9" customFormat="1" ht="20.25" customHeight="1">
      <c r="A29" s="17" t="s">
        <v>29</v>
      </c>
      <c r="B29" s="48" t="s">
        <v>10</v>
      </c>
      <c r="C29" s="48" t="s">
        <v>9</v>
      </c>
      <c r="D29" s="60">
        <v>131.5</v>
      </c>
      <c r="E29" s="28">
        <v>696.3</v>
      </c>
      <c r="F29" s="34">
        <v>696.3</v>
      </c>
      <c r="G29" s="34">
        <v>1627</v>
      </c>
      <c r="H29" s="66">
        <f t="shared" si="0"/>
        <v>564.8</v>
      </c>
      <c r="I29" s="67">
        <f t="shared" si="1"/>
        <v>4.295057034220532</v>
      </c>
      <c r="J29" s="70" t="s">
        <v>83</v>
      </c>
    </row>
    <row r="30" spans="1:10" ht="18.75">
      <c r="A30" s="15" t="s">
        <v>2</v>
      </c>
      <c r="B30" s="41" t="s">
        <v>11</v>
      </c>
      <c r="C30" s="41"/>
      <c r="D30" s="25">
        <f>D31+D32+D34+D35+D33</f>
        <v>264796</v>
      </c>
      <c r="E30" s="25">
        <f>E31+E32+E34+E35+E33</f>
        <v>285240.50000000006</v>
      </c>
      <c r="F30" s="32">
        <f>F31+F32+F34+F35+F33</f>
        <v>284842.1</v>
      </c>
      <c r="G30" s="32">
        <f>G31+G32+G34+G35+G33</f>
        <v>282201.6</v>
      </c>
      <c r="H30" s="66">
        <f t="shared" si="0"/>
        <v>20046.099999999977</v>
      </c>
      <c r="I30" s="67">
        <f t="shared" si="1"/>
        <v>0.07570393812595344</v>
      </c>
      <c r="J30" s="70"/>
    </row>
    <row r="31" spans="1:10" ht="18.75">
      <c r="A31" s="6" t="s">
        <v>4</v>
      </c>
      <c r="B31" s="42" t="s">
        <v>11</v>
      </c>
      <c r="C31" s="42" t="s">
        <v>7</v>
      </c>
      <c r="D31" s="45">
        <v>73895.9</v>
      </c>
      <c r="E31" s="28">
        <v>79284</v>
      </c>
      <c r="F31" s="33">
        <v>79284</v>
      </c>
      <c r="G31" s="33">
        <v>74088.7</v>
      </c>
      <c r="H31" s="66">
        <f t="shared" si="0"/>
        <v>5388.100000000006</v>
      </c>
      <c r="I31" s="67">
        <f t="shared" si="1"/>
        <v>0.07291473545893634</v>
      </c>
      <c r="J31" s="70"/>
    </row>
    <row r="32" spans="1:10" ht="18.75">
      <c r="A32" s="6" t="s">
        <v>3</v>
      </c>
      <c r="B32" s="42" t="s">
        <v>11</v>
      </c>
      <c r="C32" s="42" t="s">
        <v>13</v>
      </c>
      <c r="D32" s="45">
        <v>161406.8</v>
      </c>
      <c r="E32" s="28">
        <v>176495.30000000005</v>
      </c>
      <c r="F32" s="33">
        <v>176495.3</v>
      </c>
      <c r="G32" s="33">
        <v>182836.8</v>
      </c>
      <c r="H32" s="66">
        <f t="shared" si="0"/>
        <v>15088.5</v>
      </c>
      <c r="I32" s="67">
        <f t="shared" si="1"/>
        <v>0.09348119162265789</v>
      </c>
      <c r="J32" s="70" t="s">
        <v>61</v>
      </c>
    </row>
    <row r="33" spans="1:10" ht="66.75" customHeight="1">
      <c r="A33" s="6" t="s">
        <v>60</v>
      </c>
      <c r="B33" s="42" t="s">
        <v>11</v>
      </c>
      <c r="C33" s="42" t="s">
        <v>14</v>
      </c>
      <c r="D33" s="45">
        <v>11530.8</v>
      </c>
      <c r="E33" s="28">
        <v>13679.000000000002</v>
      </c>
      <c r="F33" s="33">
        <v>13679</v>
      </c>
      <c r="G33" s="33">
        <v>11868.1</v>
      </c>
      <c r="H33" s="66">
        <f t="shared" si="0"/>
        <v>2148.2000000000007</v>
      </c>
      <c r="I33" s="67">
        <f t="shared" si="1"/>
        <v>0.18630103722204883</v>
      </c>
      <c r="J33" s="78" t="s">
        <v>84</v>
      </c>
    </row>
    <row r="34" spans="1:10" ht="23.25" customHeight="1">
      <c r="A34" s="6" t="s">
        <v>25</v>
      </c>
      <c r="B34" s="42" t="s">
        <v>11</v>
      </c>
      <c r="C34" s="42" t="s">
        <v>11</v>
      </c>
      <c r="D34" s="45">
        <v>359.3</v>
      </c>
      <c r="E34" s="28">
        <v>345.8</v>
      </c>
      <c r="F34" s="33">
        <v>345.8</v>
      </c>
      <c r="G34" s="33">
        <v>116.7</v>
      </c>
      <c r="H34" s="66">
        <f t="shared" si="0"/>
        <v>-13.5</v>
      </c>
      <c r="I34" s="67">
        <f t="shared" si="1"/>
        <v>-0.03757305872529915</v>
      </c>
      <c r="J34" s="70" t="s">
        <v>61</v>
      </c>
    </row>
    <row r="35" spans="1:10" ht="36" customHeight="1">
      <c r="A35" s="6" t="s">
        <v>26</v>
      </c>
      <c r="B35" s="42" t="s">
        <v>11</v>
      </c>
      <c r="C35" s="42" t="s">
        <v>17</v>
      </c>
      <c r="D35" s="45">
        <v>17603.2</v>
      </c>
      <c r="E35" s="28">
        <v>15436.4</v>
      </c>
      <c r="F35" s="33">
        <v>15038</v>
      </c>
      <c r="G35" s="33">
        <v>13291.3</v>
      </c>
      <c r="H35" s="66">
        <f t="shared" si="0"/>
        <v>-2565.2000000000007</v>
      </c>
      <c r="I35" s="67">
        <f t="shared" si="1"/>
        <v>-0.145723504817306</v>
      </c>
      <c r="J35" s="78" t="s">
        <v>85</v>
      </c>
    </row>
    <row r="36" spans="1:10" ht="22.5" customHeight="1">
      <c r="A36" s="15" t="s">
        <v>57</v>
      </c>
      <c r="B36" s="41" t="s">
        <v>12</v>
      </c>
      <c r="C36" s="41"/>
      <c r="D36" s="43">
        <f>D37</f>
        <v>30986.6</v>
      </c>
      <c r="E36" s="43">
        <f>E37</f>
        <v>32573</v>
      </c>
      <c r="F36" s="44">
        <f>F37</f>
        <v>32573</v>
      </c>
      <c r="G36" s="44">
        <f>G37</f>
        <v>40002.5</v>
      </c>
      <c r="H36" s="66">
        <f t="shared" si="0"/>
        <v>1586.4000000000015</v>
      </c>
      <c r="I36" s="67">
        <f t="shared" si="1"/>
        <v>0.05119632357212467</v>
      </c>
      <c r="J36" s="70"/>
    </row>
    <row r="37" spans="1:10" ht="18.75">
      <c r="A37" s="6" t="s">
        <v>16</v>
      </c>
      <c r="B37" s="42" t="s">
        <v>12</v>
      </c>
      <c r="C37" s="42" t="s">
        <v>7</v>
      </c>
      <c r="D37" s="45">
        <v>30986.6</v>
      </c>
      <c r="E37" s="27">
        <v>32573</v>
      </c>
      <c r="F37" s="34">
        <v>32573</v>
      </c>
      <c r="G37" s="34">
        <v>40002.5</v>
      </c>
      <c r="H37" s="66">
        <f t="shared" si="0"/>
        <v>1586.4000000000015</v>
      </c>
      <c r="I37" s="67">
        <f t="shared" si="1"/>
        <v>0.05119632357212467</v>
      </c>
      <c r="J37" s="70" t="s">
        <v>61</v>
      </c>
    </row>
    <row r="38" spans="1:10" ht="17.25" customHeight="1">
      <c r="A38" s="15" t="s">
        <v>49</v>
      </c>
      <c r="B38" s="41" t="s">
        <v>17</v>
      </c>
      <c r="C38" s="42"/>
      <c r="D38" s="43">
        <f>D39</f>
        <v>88.2</v>
      </c>
      <c r="E38" s="43">
        <f>E39</f>
        <v>88.2</v>
      </c>
      <c r="F38" s="50">
        <f>F39</f>
        <v>88.2</v>
      </c>
      <c r="G38" s="50">
        <f>G39</f>
        <v>77.2</v>
      </c>
      <c r="H38" s="66">
        <f t="shared" si="0"/>
        <v>0</v>
      </c>
      <c r="I38" s="67">
        <f t="shared" si="1"/>
        <v>0</v>
      </c>
      <c r="J38" s="70"/>
    </row>
    <row r="39" spans="1:10" ht="17.25" customHeight="1">
      <c r="A39" s="6" t="s">
        <v>50</v>
      </c>
      <c r="B39" s="42" t="s">
        <v>17</v>
      </c>
      <c r="C39" s="42" t="s">
        <v>11</v>
      </c>
      <c r="D39" s="45">
        <v>88.2</v>
      </c>
      <c r="E39" s="45">
        <v>88.2</v>
      </c>
      <c r="F39" s="33">
        <v>88.2</v>
      </c>
      <c r="G39" s="33">
        <v>77.2</v>
      </c>
      <c r="H39" s="66">
        <f t="shared" si="0"/>
        <v>0</v>
      </c>
      <c r="I39" s="67">
        <f t="shared" si="1"/>
        <v>0</v>
      </c>
      <c r="J39" s="70"/>
    </row>
    <row r="40" spans="1:10" ht="18.75">
      <c r="A40" s="15" t="s">
        <v>5</v>
      </c>
      <c r="B40" s="41" t="s">
        <v>27</v>
      </c>
      <c r="C40" s="41"/>
      <c r="D40" s="43">
        <f>D41+D42+D43+D44</f>
        <v>14887.1</v>
      </c>
      <c r="E40" s="43">
        <f>E41+E42+E43+E44</f>
        <v>19057.999999999996</v>
      </c>
      <c r="F40" s="43">
        <f>F41+F42+F43+F44</f>
        <v>18812.6</v>
      </c>
      <c r="G40" s="43">
        <f>G41+G42+G43+G44</f>
        <v>14120.1</v>
      </c>
      <c r="H40" s="66">
        <f t="shared" si="0"/>
        <v>3925.499999999998</v>
      </c>
      <c r="I40" s="67">
        <f t="shared" si="1"/>
        <v>0.2636846665905379</v>
      </c>
      <c r="J40" s="70"/>
    </row>
    <row r="41" spans="1:10" ht="18.75">
      <c r="A41" s="13" t="s">
        <v>30</v>
      </c>
      <c r="B41" s="42" t="s">
        <v>27</v>
      </c>
      <c r="C41" s="42" t="s">
        <v>7</v>
      </c>
      <c r="D41" s="45">
        <v>2160</v>
      </c>
      <c r="E41" s="28">
        <v>2028</v>
      </c>
      <c r="F41" s="33">
        <v>2025.8</v>
      </c>
      <c r="G41" s="33">
        <v>1775.5</v>
      </c>
      <c r="H41" s="66">
        <f t="shared" si="0"/>
        <v>-134.20000000000005</v>
      </c>
      <c r="I41" s="67">
        <f t="shared" si="1"/>
        <v>-0.062129629629629646</v>
      </c>
      <c r="J41" s="70" t="s">
        <v>61</v>
      </c>
    </row>
    <row r="42" spans="1:10" s="9" customFormat="1" ht="134.25" customHeight="1">
      <c r="A42" s="10" t="s">
        <v>39</v>
      </c>
      <c r="B42" s="48" t="s">
        <v>27</v>
      </c>
      <c r="C42" s="48" t="s">
        <v>14</v>
      </c>
      <c r="D42" s="60">
        <v>7872.2</v>
      </c>
      <c r="E42" s="28">
        <v>12260.3</v>
      </c>
      <c r="F42" s="34">
        <v>12245.9</v>
      </c>
      <c r="G42" s="34">
        <v>8290.1</v>
      </c>
      <c r="H42" s="66">
        <f t="shared" si="0"/>
        <v>4373.7</v>
      </c>
      <c r="I42" s="67">
        <f t="shared" si="1"/>
        <v>0.5555880185970885</v>
      </c>
      <c r="J42" s="78" t="s">
        <v>88</v>
      </c>
    </row>
    <row r="43" spans="1:10" s="9" customFormat="1" ht="25.5" customHeight="1">
      <c r="A43" s="12" t="s">
        <v>37</v>
      </c>
      <c r="B43" s="48" t="s">
        <v>27</v>
      </c>
      <c r="C43" s="48" t="s">
        <v>8</v>
      </c>
      <c r="D43" s="60">
        <v>3455.4</v>
      </c>
      <c r="E43" s="28">
        <v>3352.1</v>
      </c>
      <c r="F43" s="34">
        <v>3123.3</v>
      </c>
      <c r="G43" s="34">
        <v>2705</v>
      </c>
      <c r="H43" s="66">
        <f t="shared" si="0"/>
        <v>-332.0999999999999</v>
      </c>
      <c r="I43" s="67">
        <f t="shared" si="1"/>
        <v>-0.09611043583955547</v>
      </c>
      <c r="J43" s="68" t="s">
        <v>71</v>
      </c>
    </row>
    <row r="44" spans="1:10" ht="37.5">
      <c r="A44" s="8" t="s">
        <v>28</v>
      </c>
      <c r="B44" s="42" t="s">
        <v>27</v>
      </c>
      <c r="C44" s="42" t="s">
        <v>10</v>
      </c>
      <c r="D44" s="45">
        <v>1399.5</v>
      </c>
      <c r="E44" s="28">
        <v>1417.6</v>
      </c>
      <c r="F44" s="33">
        <v>1417.6</v>
      </c>
      <c r="G44" s="33">
        <v>1349.5</v>
      </c>
      <c r="H44" s="66">
        <f t="shared" si="0"/>
        <v>18.09999999999991</v>
      </c>
      <c r="I44" s="67">
        <f t="shared" si="1"/>
        <v>0.01293319042515173</v>
      </c>
      <c r="J44" s="70" t="s">
        <v>61</v>
      </c>
    </row>
    <row r="45" spans="1:10" ht="27" customHeight="1">
      <c r="A45" s="19" t="s">
        <v>41</v>
      </c>
      <c r="B45" s="41" t="s">
        <v>31</v>
      </c>
      <c r="C45" s="41"/>
      <c r="D45" s="43">
        <f>D46</f>
        <v>8661.3</v>
      </c>
      <c r="E45" s="43">
        <f>E46</f>
        <v>53383.1</v>
      </c>
      <c r="F45" s="44">
        <f>F46</f>
        <v>41477.3</v>
      </c>
      <c r="G45" s="44">
        <f>G46</f>
        <v>16530.2</v>
      </c>
      <c r="H45" s="66">
        <f t="shared" si="0"/>
        <v>32816</v>
      </c>
      <c r="I45" s="67">
        <f t="shared" si="1"/>
        <v>3.7888076847586394</v>
      </c>
      <c r="J45" s="70"/>
    </row>
    <row r="46" spans="1:10" ht="66.75" customHeight="1">
      <c r="A46" s="20" t="s">
        <v>40</v>
      </c>
      <c r="B46" s="42" t="s">
        <v>31</v>
      </c>
      <c r="C46" s="42" t="s">
        <v>7</v>
      </c>
      <c r="D46" s="45">
        <v>8661.3</v>
      </c>
      <c r="E46" s="28">
        <v>53383.1</v>
      </c>
      <c r="F46" s="33">
        <v>41477.3</v>
      </c>
      <c r="G46" s="33">
        <v>16530.2</v>
      </c>
      <c r="H46" s="66">
        <f t="shared" si="0"/>
        <v>32816</v>
      </c>
      <c r="I46" s="67">
        <f t="shared" si="1"/>
        <v>3.7888076847586394</v>
      </c>
      <c r="J46" s="78" t="s">
        <v>86</v>
      </c>
    </row>
    <row r="47" spans="1:10" s="16" customFormat="1" ht="46.5" customHeight="1">
      <c r="A47" s="21" t="s">
        <v>43</v>
      </c>
      <c r="B47" s="52" t="s">
        <v>42</v>
      </c>
      <c r="C47" s="52"/>
      <c r="D47" s="25">
        <f>D48</f>
        <v>10</v>
      </c>
      <c r="E47" s="25">
        <f>E48</f>
        <v>0.6</v>
      </c>
      <c r="F47" s="32">
        <f>F48</f>
        <v>0.6</v>
      </c>
      <c r="G47" s="32">
        <f>G48</f>
        <v>64.7</v>
      </c>
      <c r="H47" s="66">
        <f t="shared" si="0"/>
        <v>-9.4</v>
      </c>
      <c r="I47" s="67">
        <f t="shared" si="1"/>
        <v>-0.94</v>
      </c>
      <c r="J47" s="72"/>
    </row>
    <row r="48" spans="1:10" s="16" customFormat="1" ht="39.75" customHeight="1">
      <c r="A48" s="22" t="s">
        <v>44</v>
      </c>
      <c r="B48" s="51" t="s">
        <v>42</v>
      </c>
      <c r="C48" s="51" t="s">
        <v>7</v>
      </c>
      <c r="D48" s="53">
        <v>10</v>
      </c>
      <c r="E48" s="53">
        <v>0.6</v>
      </c>
      <c r="F48" s="33">
        <v>0.6</v>
      </c>
      <c r="G48" s="33">
        <v>64.7</v>
      </c>
      <c r="H48" s="66">
        <f t="shared" si="0"/>
        <v>-9.4</v>
      </c>
      <c r="I48" s="67">
        <f t="shared" si="1"/>
        <v>-0.94</v>
      </c>
      <c r="J48" s="68" t="s">
        <v>71</v>
      </c>
    </row>
    <row r="49" spans="1:10" s="16" customFormat="1" ht="66" customHeight="1">
      <c r="A49" s="29" t="s">
        <v>54</v>
      </c>
      <c r="B49" s="52" t="s">
        <v>46</v>
      </c>
      <c r="C49" s="51"/>
      <c r="D49" s="54">
        <f>D50+D51</f>
        <v>17211.8</v>
      </c>
      <c r="E49" s="54">
        <f>E50+E51</f>
        <v>38817.2</v>
      </c>
      <c r="F49" s="44">
        <f>F50+F51</f>
        <v>38817.2</v>
      </c>
      <c r="G49" s="44">
        <f>G50+G51</f>
        <v>19114.8</v>
      </c>
      <c r="H49" s="66">
        <f t="shared" si="0"/>
        <v>21605.399999999998</v>
      </c>
      <c r="I49" s="67">
        <f t="shared" si="1"/>
        <v>1.2552667356116154</v>
      </c>
      <c r="J49" s="72"/>
    </row>
    <row r="50" spans="1:10" s="16" customFormat="1" ht="56.25">
      <c r="A50" s="30" t="s">
        <v>55</v>
      </c>
      <c r="B50" s="51" t="s">
        <v>46</v>
      </c>
      <c r="C50" s="51" t="s">
        <v>7</v>
      </c>
      <c r="D50" s="53">
        <v>5126</v>
      </c>
      <c r="E50" s="75">
        <v>5126</v>
      </c>
      <c r="F50" s="33">
        <v>5126</v>
      </c>
      <c r="G50" s="33">
        <v>5032.8</v>
      </c>
      <c r="H50" s="66">
        <f t="shared" si="0"/>
        <v>0</v>
      </c>
      <c r="I50" s="67">
        <f t="shared" si="1"/>
        <v>0</v>
      </c>
      <c r="J50" s="72"/>
    </row>
    <row r="51" spans="1:10" s="16" customFormat="1" ht="35.25" customHeight="1">
      <c r="A51" s="31" t="s">
        <v>58</v>
      </c>
      <c r="B51" s="51" t="s">
        <v>46</v>
      </c>
      <c r="C51" s="51" t="s">
        <v>13</v>
      </c>
      <c r="D51" s="53">
        <v>12085.8</v>
      </c>
      <c r="E51" s="75">
        <v>33691.2</v>
      </c>
      <c r="F51" s="33">
        <v>33691.2</v>
      </c>
      <c r="G51" s="33">
        <v>14082</v>
      </c>
      <c r="H51" s="66">
        <f t="shared" si="0"/>
        <v>21605.399999999998</v>
      </c>
      <c r="I51" s="67">
        <f t="shared" si="1"/>
        <v>1.787668172566152</v>
      </c>
      <c r="J51" s="68" t="s">
        <v>87</v>
      </c>
    </row>
    <row r="52" spans="1:10" ht="19.5" thickBot="1">
      <c r="A52" s="23" t="s">
        <v>6</v>
      </c>
      <c r="B52" s="55"/>
      <c r="C52" s="55"/>
      <c r="D52" s="56">
        <f>D7+D15+D18+D22+D27+D30+D36+D38+D40+D45+D47+D49</f>
        <v>521095.99999999994</v>
      </c>
      <c r="E52" s="56">
        <f>E7+E15+E18+E22+E27+E30+E36+E38+E40+E45+E47+E49</f>
        <v>628258.7</v>
      </c>
      <c r="F52" s="57">
        <f>F7+F15+F18+F22+F27+F30+F36+F38+F40+F45+F47+F49</f>
        <v>609463.5</v>
      </c>
      <c r="G52" s="57">
        <f>G7+G15+G18+G22+G27+G30+G36+G38+G40+G45+G47+G49</f>
        <v>567626.3999999999</v>
      </c>
      <c r="H52" s="66">
        <f t="shared" si="0"/>
        <v>88367.50000000006</v>
      </c>
      <c r="I52" s="67">
        <f t="shared" si="1"/>
        <v>0.16958007737537817</v>
      </c>
      <c r="J52" s="62"/>
    </row>
    <row r="53" ht="18.75">
      <c r="E53" s="26" t="s">
        <v>61</v>
      </c>
    </row>
    <row r="54" spans="1:7" ht="18.75">
      <c r="A54" s="7"/>
      <c r="E54" s="26" t="s">
        <v>61</v>
      </c>
      <c r="F54" s="24" t="s">
        <v>61</v>
      </c>
      <c r="G54" s="24" t="s">
        <v>61</v>
      </c>
    </row>
    <row r="55" ht="18.75">
      <c r="A55" s="7"/>
    </row>
    <row r="56" ht="18.75">
      <c r="A56" s="7"/>
    </row>
    <row r="57" ht="18.75">
      <c r="A57" s="7"/>
    </row>
    <row r="58" ht="18.75">
      <c r="A58" s="7"/>
    </row>
    <row r="59" ht="18.75">
      <c r="A59" s="7"/>
    </row>
    <row r="60" ht="18.75">
      <c r="A60" s="7"/>
    </row>
    <row r="61" ht="18.75">
      <c r="A61" s="7"/>
    </row>
    <row r="62" ht="18.75">
      <c r="A62" s="7"/>
    </row>
    <row r="63" ht="18.75">
      <c r="A63" s="7"/>
    </row>
    <row r="64" ht="18.75">
      <c r="A64" s="7"/>
    </row>
    <row r="65" ht="18.75">
      <c r="A65" s="7"/>
    </row>
    <row r="66" ht="18.75">
      <c r="A66" s="7"/>
    </row>
    <row r="67" ht="18.75">
      <c r="A67" s="7"/>
    </row>
    <row r="68" ht="18.75">
      <c r="A68" s="7"/>
    </row>
    <row r="69" ht="18.75">
      <c r="A69" s="7"/>
    </row>
    <row r="70" ht="18.75">
      <c r="A70" s="7"/>
    </row>
  </sheetData>
  <sheetProtection/>
  <mergeCells count="2">
    <mergeCell ref="A2:I2"/>
    <mergeCell ref="A3:I3"/>
  </mergeCells>
  <printOptions/>
  <pageMargins left="0.73" right="0.1968503937007874" top="0.31496062992125984" bottom="0.3937007874015748" header="0.35433070866141736" footer="0.31496062992125984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Мухина</dc:creator>
  <cp:keywords/>
  <dc:description/>
  <cp:lastModifiedBy>Кокоянина</cp:lastModifiedBy>
  <cp:lastPrinted>2022-03-16T11:22:37Z</cp:lastPrinted>
  <dcterms:created xsi:type="dcterms:W3CDTF">2001-04-28T08:04:31Z</dcterms:created>
  <dcterms:modified xsi:type="dcterms:W3CDTF">2022-03-16T11:22:39Z</dcterms:modified>
  <cp:category/>
  <cp:version/>
  <cp:contentType/>
  <cp:contentStatus/>
</cp:coreProperties>
</file>