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4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<sst xmlns="http://schemas.openxmlformats.org/spreadsheetml/2006/main" count="305" uniqueCount="275">
  <si>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</si>
  <si>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</si>
  <si>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</si>
  <si>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</si>
  <si>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</si>
  <si>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</si>
  <si>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</si>
  <si>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</si>
  <si>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</si>
  <si>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</si>
  <si>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</si>
  <si>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</si>
  <si>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</si>
  <si>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</si>
  <si>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</si>
  <si>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</si>
  <si>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</si>
  <si>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</si>
  <si>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</si>
  <si>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</si>
  <si>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</si>
  <si>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</si>
  <si>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</si>
  <si>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</si>
  <si>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</si>
  <si>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</si>
  <si>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Прочие неналоговые доходы бюджетов муниципальных районов</t>
  </si>
  <si>
    <t>Субсидии бюджетам муниципальных районов на реализацию федеральных целевых программ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</si>
  <si>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</si>
  <si>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</si>
  <si>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</si>
  <si>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</si>
  <si>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</si>
  <si>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</si>
  <si>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ВСЕГО ДОХОДОВ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</si>
  <si>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</si>
  <si>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</si>
  <si>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</si>
  <si>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Плата за выбросы загрязняющих веществ в атмосферный воздух передвижными объектами</t>
  </si>
  <si>
    <t>Невыясненные поступления, зачисляемые в бюджеты муниципальных районов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</si>
  <si>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</si>
  <si>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</si>
  <si>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 же имещества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</si>
  <si>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</si>
  <si>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Наименование</t>
  </si>
  <si>
    <t>Код вида доходов</t>
  </si>
  <si>
    <t>Дотации бюджетам муниципальных районов на поддержку мер по обеспечению сбалансированности бюджетов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</si>
  <si>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</si>
  <si>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% отклонений (+ рост;  - снижение) </t>
  </si>
  <si>
    <r>
      <t xml:space="preserve">Пояснения причин отклонения на 10% и более </t>
    </r>
    <r>
      <rPr>
        <b/>
        <sz val="14"/>
        <rFont val="Times New Roman"/>
        <family val="1"/>
      </rPr>
      <t>от первоначального бюджета</t>
    </r>
  </si>
  <si>
    <t>Отклонение фактического исполнения от окончательной редакции решения о бюджете</t>
  </si>
  <si>
    <t>Отклонение фактического исполнения от первоначальной редакции решения о бюджете</t>
  </si>
  <si>
    <t>10102010010000000</t>
  </si>
  <si>
    <t>10102020010000000</t>
  </si>
  <si>
    <t>10102030010000000</t>
  </si>
  <si>
    <t>10102040010000000</t>
  </si>
  <si>
    <t>10302230010000000</t>
  </si>
  <si>
    <t>10302240010000000</t>
  </si>
  <si>
    <t>10302250010000000</t>
  </si>
  <si>
    <t>10302260010000000</t>
  </si>
  <si>
    <t>10501011010000000</t>
  </si>
  <si>
    <t>10501012010000000</t>
  </si>
  <si>
    <t>10501022010000000</t>
  </si>
  <si>
    <t>10501021010000000</t>
  </si>
  <si>
    <t>10501050010000000</t>
  </si>
  <si>
    <t>10502010020000000</t>
  </si>
  <si>
    <t>10502020020000000</t>
  </si>
  <si>
    <t>10503010010000000</t>
  </si>
  <si>
    <t>10504020020000000</t>
  </si>
  <si>
    <t>10803010010000000</t>
  </si>
  <si>
    <t>10807150010000000</t>
  </si>
  <si>
    <t>10901030050000000</t>
  </si>
  <si>
    <t>11101050050000000</t>
  </si>
  <si>
    <t>11105013100000000</t>
  </si>
  <si>
    <t>11105025050000000</t>
  </si>
  <si>
    <t>11105035050000000</t>
  </si>
  <si>
    <t>11105075050000000</t>
  </si>
  <si>
    <t>11109045050000000</t>
  </si>
  <si>
    <t>11201010010000000</t>
  </si>
  <si>
    <t>11201020010000000</t>
  </si>
  <si>
    <t>11201030010000000</t>
  </si>
  <si>
    <t>11301995050000000</t>
  </si>
  <si>
    <t>11302995050000000</t>
  </si>
  <si>
    <t>11402053050000000</t>
  </si>
  <si>
    <t>11406013100000000</t>
  </si>
  <si>
    <t>11406025050000000</t>
  </si>
  <si>
    <t>11406313100000000</t>
  </si>
  <si>
    <t>11701050050000000</t>
  </si>
  <si>
    <t>11705050050000000</t>
  </si>
  <si>
    <t>20705020050000000</t>
  </si>
  <si>
    <t>11103050050000000</t>
  </si>
  <si>
    <t>Проценты, полученные от предоставления бюджетных кредитов внутри страны за счет средств бюджетов муниципальных районов</t>
  </si>
  <si>
    <t>11406013130000000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</si>
  <si>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</si>
  <si>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11105013130000000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</si>
  <si>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</si>
  <si>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10503020010000000</t>
  </si>
  <si>
    <t>Единый сельскохозяйственный налог (за налоговые периоды, истекшие до 1 января 2011 года)</t>
  </si>
  <si>
    <t>Прочие межбюджетные трансферты, передаваемые бюджетам муниципальных районов</t>
  </si>
  <si>
    <t>Изменение структуры налогооблагаемой базы</t>
  </si>
  <si>
    <t>20215002050000000</t>
  </si>
  <si>
    <t>20215001050000000</t>
  </si>
  <si>
    <t>Дотации бюджетам муниципальных районов на выравнивание бюджетной обеспеченности</t>
  </si>
  <si>
    <t>20229999050000000</t>
  </si>
  <si>
    <t>20230024050000000</t>
  </si>
  <si>
    <t>20235134050000000</t>
  </si>
  <si>
    <t>20235135050000000</t>
  </si>
  <si>
    <t>20240014050000000</t>
  </si>
  <si>
    <t>11105013050000000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</si>
  <si>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</si>
  <si>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</si>
  <si>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</si>
  <si>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20220051050000000</t>
  </si>
  <si>
    <t>20225027050000000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</si>
  <si>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</si>
  <si>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20225519050000000</t>
  </si>
  <si>
    <t>Субсидия бюджетам муниципальных районов на поддержку отрасли культуры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</si>
  <si>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</si>
  <si>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20235120050000000</t>
  </si>
  <si>
    <t>20249999050000000</t>
  </si>
  <si>
    <t>20705030050000000</t>
  </si>
  <si>
    <t>Прочие безвозмездные поступления в бюджеты муниципальных районов</t>
  </si>
  <si>
    <t>21960010050000000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</si>
  <si>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</si>
  <si>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20203121050000000</t>
  </si>
  <si>
    <t>Субвенции бюджетам муниципальных районов на проведение Всероссийской сельскохозяйственной переписи в 2016 году</t>
  </si>
  <si>
    <t>20203001050000000</t>
  </si>
  <si>
    <t>Субвенции бюджетам муниципальных районов на оплату жилищно-коммунальных услуг отдельным категориям граждан</t>
  </si>
  <si>
    <t>20204025050000000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</si>
  <si>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</si>
  <si>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10907033050000000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</si>
  <si>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</si>
  <si>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11201041010000000</t>
  </si>
  <si>
    <t>Плата за размещение отходов производства</t>
  </si>
  <si>
    <t>20220077050000000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</si>
  <si>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</si>
  <si>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20225497050000000</t>
  </si>
  <si>
    <t>Субсидии бюджетам муниципальных районов на реализацию мероприятий по обеспечению жильем молодых семей</t>
  </si>
  <si>
    <t>21860010050000000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</si>
  <si>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</si>
  <si>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 связи с внесением изменений в закон области о бюджете на 2018 год</t>
  </si>
  <si>
    <t>11201042010000000</t>
  </si>
  <si>
    <t>20227112050000000</t>
  </si>
  <si>
    <t>20235176050000000</t>
  </si>
  <si>
    <t>20220299050000000</t>
  </si>
  <si>
    <t>20220302050000000</t>
  </si>
  <si>
    <t>20225555050000000</t>
  </si>
  <si>
    <t>20239998050000000</t>
  </si>
  <si>
    <t>20245550050000000</t>
  </si>
  <si>
    <t>20405020050000000</t>
  </si>
  <si>
    <t>В связи с внесением изменений в закон области о бюджете на 2019 год</t>
  </si>
  <si>
    <t>Отражение в 2019 году добровольных пожертвований от юридических лиц по иному коду дохода</t>
  </si>
  <si>
    <t>Плата за размещение твердых коммунальных отходов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</si>
  <si>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</si>
  <si>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</si>
  <si>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</si>
  <si>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</si>
  <si>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Единая субвенция бюджетам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</si>
  <si>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</si>
  <si>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11601053010000000</t>
  </si>
  <si>
    <t>11601063010000000</t>
  </si>
  <si>
    <t>11601073010000000</t>
  </si>
  <si>
    <t>11601157010000000</t>
  </si>
  <si>
    <t>11601194010000000</t>
  </si>
  <si>
    <t>11601204010000000</t>
  </si>
  <si>
    <t>11602020020000000</t>
  </si>
  <si>
    <t>11610123010000000</t>
  </si>
  <si>
    <t>11611050010000000</t>
  </si>
  <si>
    <t>20215009050000000</t>
  </si>
  <si>
    <t>20225169050000000</t>
  </si>
  <si>
    <t>20225243050000000</t>
  </si>
  <si>
    <t>20225491050000000</t>
  </si>
  <si>
    <t>11105314130000000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</si>
  <si>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</si>
  <si>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11601074010000000</t>
  </si>
  <si>
    <t>11601083010000000</t>
  </si>
  <si>
    <t>11601084010000000</t>
  </si>
  <si>
    <t>11601113010000000</t>
  </si>
  <si>
    <t>11601143010000000</t>
  </si>
  <si>
    <t>11601153010000000</t>
  </si>
  <si>
    <t>11601173010000000</t>
  </si>
  <si>
    <t>11601193010000000</t>
  </si>
  <si>
    <t>11601203010000000</t>
  </si>
  <si>
    <t>11610129010000000</t>
  </si>
  <si>
    <t>20225304050000000</t>
  </si>
  <si>
    <t>20230021050000000</t>
  </si>
  <si>
    <t>20236900050000000</t>
  </si>
  <si>
    <t>Гашение бюджетного кредита МО "Город Белозерск" в соответствии с уточненным графиком.</t>
  </si>
  <si>
    <t>Разовые поступления доходов.</t>
  </si>
  <si>
    <t>В связи с внесением изменений в закон области о бюджете на 2020 год.</t>
  </si>
  <si>
    <t>В связи с внесением изменений в закон области о бюджете на 2020 год, введением иного кода бюджетной классификации.</t>
  </si>
  <si>
    <t>Возврат субвенций и субсидий прошлых лет  в областной бюджет.</t>
  </si>
  <si>
    <t>За счет гашения задолженности прошлых лет.</t>
  </si>
  <si>
    <t>Изменение структуры налогооблагаемой базы.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</si>
  <si>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</si>
  <si>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</si>
  <si>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</si>
  <si>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</si>
  <si>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Субвенции бюджетам муниципальных районов на ежемесячное денежное вознаграждение за классное руководство</t>
  </si>
  <si>
    <t>Единая субвенция бюджетам муниципальных районов из бюджета субъекта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</si>
  <si>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</si>
  <si>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</si>
  <si>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</si>
  <si>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</si>
  <si>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</si>
  <si>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</si>
  <si>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</si>
  <si>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</si>
  <si>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</si>
  <si>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</si>
  <si>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</si>
  <si>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</si>
  <si>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</si>
  <si>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</si>
  <si>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</si>
  <si>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</si>
  <si>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</si>
  <si>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</si>
  <si>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</si>
  <si>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</si>
  <si>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Фактическое исполнение за 2021 год</t>
  </si>
  <si>
    <t>20225511050000000</t>
  </si>
  <si>
    <t>Субсидии бюджетам муниципальных районов на проведение комплексных кадастровых работ</t>
  </si>
  <si>
    <t>20235469050000000</t>
  </si>
  <si>
    <t>Субвенции бюджетам муниципальных районов на проведение Всероссийской переписи населения 2020 года</t>
  </si>
  <si>
    <t>10102080010000000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</si>
  <si>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</si>
  <si>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20235303050000000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</si>
  <si>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</si>
  <si>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21805010050000000</t>
  </si>
  <si>
    <t>Доходы бюджетов муниципальных районов от возврата бюджетными учреждениями остатков субсидий прошлых лет</t>
  </si>
  <si>
    <t>21925304050000000</t>
  </si>
  <si>
    <t>21935303050000000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</si>
  <si>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</si>
  <si>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</si>
  <si>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В связи с внесением изменений в закон области о бюджете на 2021 год.</t>
  </si>
  <si>
    <t>Возврат бюджетными учреждениями остатков субсидий прошлых лет</t>
  </si>
  <si>
    <t>Возврат субсидий прошлых лет  в областной бюджет.</t>
  </si>
  <si>
    <t>Возврат субвенций прошлых лет  в областной бюджет.</t>
  </si>
  <si>
    <t>Отсутствие поступлений по данному доходному источнику.</t>
  </si>
  <si>
    <t>Снижение налогооблагаемой базы в сравнении с предыдущим финансовым годом.</t>
  </si>
  <si>
    <t>Увеличение поступлений по данному доходному источнику связано с заключение договоров на установку рекламных конструкций, годовой платеж по которым составляет 47,5 тыс. руб.</t>
  </si>
  <si>
    <t>Рост поступлений к первоначально утвержденному бюджету обусловлен разовыми поступлениями в 2021 году от возврата в районный бюджет средств за обучение по ранее заключенным договорам по обучению и оказанию содействия в период обучения в виде материальной поддержки, в связи с неисполнением условий договоров.</t>
  </si>
  <si>
    <t xml:space="preserve">  Увеличение (уменьшение) количества составляемых протоколов.</t>
  </si>
  <si>
    <t>тыс. рублей</t>
  </si>
  <si>
    <t>Сведения о фактических поступлениях доходов бюджета Белозерского муниципального района в 2022 году по видам доходов в сравнении с первоначально утвержденными решением о бюджете значениями и с уточненными значениями с учетом внесенных изменений и фактическими значениями за предыдущий отчетный финансовый год</t>
  </si>
  <si>
    <t>Утверждено в первоначальной редакции (решение от 09.12.2021 № 95)</t>
  </si>
  <si>
    <t>20225210050000000</t>
  </si>
  <si>
    <t>20225228050000000</t>
  </si>
  <si>
    <t>20225467050000000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</si>
  <si>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</si>
  <si>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</si>
  <si>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</si>
  <si>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Утверждено в окончательной редакции (решение от 26.12.2022 № 120)</t>
  </si>
  <si>
    <t>Фактическое исполнение за 2022 год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</si>
  <si>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</si>
  <si>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11607010050000000</t>
  </si>
  <si>
    <t>11611064010000000</t>
  </si>
  <si>
    <t>20225786050000000</t>
  </si>
  <si>
    <t>Увеличение налогооблагаемой базы в сравнении с предыдущим финансовым годом.</t>
  </si>
  <si>
    <t>Снижение налогооблагаемой базы основного налогоплательщика.</t>
  </si>
  <si>
    <t>Отсутствие заявлений на выдачу разрешений на  установку рекламных конструкций.</t>
  </si>
  <si>
    <t>Снижение количества заключенных договоров аренды земельных участков.</t>
  </si>
  <si>
    <t>Снижение количества заключенных договоров.</t>
  </si>
  <si>
    <t>В связи с внесением изменений в закон области о бюджете на 2022 год.</t>
  </si>
  <si>
    <t>Поступление добровольных пожертвований от физических лиц (заключен договор пожертвования в 4 квартале 2022 года на сумму 200,0 тыс. руб.)</t>
  </si>
  <si>
    <t>Увеличение количества действующих договоров</t>
  </si>
  <si>
    <t>Отсутствие спроса</t>
  </si>
  <si>
    <t>Увеличение стоимости в результате торгов</t>
  </si>
  <si>
    <t>Снижение налогооблагаемой базы в связи со сложившейся экономической ситуацией</t>
  </si>
  <si>
    <t>Фактическое поступление дохода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</si>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</sst>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##,##0.00"/>
    <numFmt numFmtId="179" formatCode="0.0%"/>
  </numFmts>
  <fonts count="49">
    <font>
      <sz val="10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173" fontId="6" fillId="33" borderId="10" xfId="0" applyNumberFormat="1" applyFont="1" applyFill="1" applyBorder="1" applyAlignment="1">
      <alignment horizontal="center" vertical="top" wrapText="1"/>
    </xf>
    <xf numFmtId="173" fontId="6" fillId="33" borderId="10" xfId="0" applyNumberFormat="1" applyFont="1" applyFill="1" applyBorder="1" applyAlignment="1">
      <alignment horizontal="center" vertical="top"/>
    </xf>
    <xf numFmtId="173" fontId="6" fillId="33" borderId="0" xfId="0" applyNumberFormat="1" applyFont="1" applyFill="1" applyAlignment="1">
      <alignment horizontal="center"/>
    </xf>
    <xf numFmtId="173" fontId="6" fillId="34" borderId="11" xfId="0" applyNumberFormat="1" applyFont="1" applyFill="1" applyBorder="1" applyAlignment="1">
      <alignment vertical="center" wrapText="1"/>
    </xf>
    <xf numFmtId="173" fontId="6" fillId="34" borderId="10" xfId="0" applyNumberFormat="1" applyFont="1" applyFill="1" applyBorder="1" applyAlignment="1">
      <alignment horizontal="left" vertical="center" wrapText="1"/>
    </xf>
    <xf numFmtId="173" fontId="6" fillId="34" borderId="10" xfId="0" applyNumberFormat="1" applyFont="1" applyFill="1" applyBorder="1" applyAlignment="1">
      <alignment horizontal="center" vertical="top" wrapText="1"/>
    </xf>
    <xf numFmtId="179" fontId="6" fillId="34" borderId="10" xfId="0" applyNumberFormat="1" applyFont="1" applyFill="1" applyBorder="1" applyAlignment="1">
      <alignment horizontal="center" vertical="top"/>
    </xf>
    <xf numFmtId="173" fontId="6" fillId="34" borderId="10" xfId="0" applyNumberFormat="1" applyFont="1" applyFill="1" applyBorder="1" applyAlignment="1">
      <alignment horizontal="left" vertical="top" wrapText="1"/>
    </xf>
    <xf numFmtId="173" fontId="5" fillId="33" borderId="10" xfId="0" applyNumberFormat="1" applyFont="1" applyFill="1" applyBorder="1" applyAlignment="1">
      <alignment horizontal="center"/>
    </xf>
    <xf numFmtId="179" fontId="6" fillId="33" borderId="10" xfId="0" applyNumberFormat="1" applyFont="1" applyFill="1" applyBorder="1" applyAlignment="1">
      <alignment horizontal="center" vertical="top"/>
    </xf>
    <xf numFmtId="173" fontId="6" fillId="33" borderId="11" xfId="0" applyNumberFormat="1" applyFont="1" applyFill="1" applyBorder="1" applyAlignment="1">
      <alignment vertical="center" wrapText="1"/>
    </xf>
    <xf numFmtId="0" fontId="10" fillId="33" borderId="10" xfId="53" applyNumberFormat="1" applyFont="1" applyFill="1" applyBorder="1" applyAlignment="1" applyProtection="1">
      <alignment horizontal="center" vertical="top" wrapText="1"/>
      <protection hidden="1"/>
    </xf>
    <xf numFmtId="173" fontId="6" fillId="33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horizontal="left" vertical="center" wrapText="1"/>
    </xf>
    <xf numFmtId="179" fontId="5" fillId="33" borderId="10" xfId="0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 wrapText="1"/>
    </xf>
    <xf numFmtId="0" fontId="8" fillId="33" borderId="12" xfId="0" applyFont="1" applyFill="1" applyBorder="1" applyAlignment="1">
      <alignment vertical="top" wrapText="1"/>
    </xf>
    <xf numFmtId="0" fontId="0" fillId="33" borderId="13" xfId="0" applyFill="1" applyBorder="1" applyAlignment="1">
      <alignment/>
    </xf>
    <xf numFmtId="173" fontId="6" fillId="33" borderId="11" xfId="0" applyNumberFormat="1" applyFont="1" applyFill="1" applyBorder="1" applyAlignment="1">
      <alignment horizontal="left" vertical="center" wrapText="1"/>
    </xf>
    <xf numFmtId="173" fontId="6" fillId="33" borderId="14" xfId="0" applyNumberFormat="1" applyFont="1" applyFill="1" applyBorder="1" applyAlignment="1">
      <alignment horizontal="left" vertical="center" wrapText="1"/>
    </xf>
    <xf numFmtId="173" fontId="6" fillId="33" borderId="15" xfId="0" applyNumberFormat="1" applyFont="1" applyFill="1" applyBorder="1" applyAlignment="1">
      <alignment horizontal="left" vertical="center" wrapText="1"/>
    </xf>
    <xf numFmtId="173" fontId="6" fillId="33" borderId="11" xfId="0" applyNumberFormat="1" applyFont="1" applyFill="1" applyBorder="1" applyAlignment="1">
      <alignment horizontal="center" vertical="center" wrapText="1"/>
    </xf>
    <xf numFmtId="173" fontId="6" fillId="33" borderId="14" xfId="0" applyNumberFormat="1" applyFont="1" applyFill="1" applyBorder="1" applyAlignment="1">
      <alignment horizontal="center" vertical="center" wrapText="1"/>
    </xf>
    <xf numFmtId="173" fontId="6" fillId="33" borderId="15" xfId="0" applyNumberFormat="1" applyFont="1" applyFill="1" applyBorder="1" applyAlignment="1">
      <alignment horizontal="center" vertical="center" wrapText="1"/>
    </xf>
    <xf numFmtId="173" fontId="6" fillId="33" borderId="15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="70" zoomScaleNormal="70" zoomScalePageLayoutView="0" workbookViewId="0" topLeftCell="A107">
      <selection activeCell="J115" sqref="J115"/>
    </sheetView>
  </sheetViews>
  <sheetFormatPr defaultColWidth="9.00390625" defaultRowHeight="12.75"/>
  <cols>
    <col min="1" max="1" width="26.375" style="6" customWidth="1"/>
    <col min="2" max="2" width="77.50390625" style="7" customWidth="1"/>
    <col min="3" max="3" width="24.375" style="6" customWidth="1"/>
    <col min="4" max="5" width="22.375" style="9" customWidth="1"/>
    <col min="6" max="6" width="20.125" style="9" customWidth="1"/>
    <col min="7" max="7" width="22.00390625" style="9" customWidth="1"/>
    <col min="8" max="8" width="22.875" style="9" customWidth="1"/>
    <col min="9" max="9" width="16.875" style="9" customWidth="1"/>
    <col min="10" max="10" width="43.00390625" style="9" customWidth="1"/>
    <col min="11" max="16384" width="9.375" style="6" customWidth="1"/>
  </cols>
  <sheetData>
    <row r="1" ht="18.75">
      <c r="D1" s="12"/>
    </row>
    <row r="2" spans="2:10" ht="63.75" customHeight="1">
      <c r="B2" s="25" t="s">
        <v>245</v>
      </c>
      <c r="C2" s="25"/>
      <c r="D2" s="25"/>
      <c r="E2" s="25"/>
      <c r="F2" s="25"/>
      <c r="G2" s="25"/>
      <c r="H2" s="25"/>
      <c r="I2" s="25"/>
      <c r="J2" s="6"/>
    </row>
    <row r="3" spans="4:10" ht="18.75">
      <c r="D3" s="12"/>
      <c r="F3" s="12"/>
      <c r="J3" s="9" t="s">
        <v>244</v>
      </c>
    </row>
    <row r="4" spans="1:10" ht="150">
      <c r="A4" s="4" t="s">
        <v>45</v>
      </c>
      <c r="B4" s="5" t="s">
        <v>44</v>
      </c>
      <c r="C4" s="8" t="s">
        <v>246</v>
      </c>
      <c r="D4" s="8" t="s">
        <v>253</v>
      </c>
      <c r="E4" s="8" t="s">
        <v>220</v>
      </c>
      <c r="F4" s="8" t="s">
        <v>254</v>
      </c>
      <c r="G4" s="21" t="s">
        <v>50</v>
      </c>
      <c r="H4" s="21" t="s">
        <v>51</v>
      </c>
      <c r="I4" s="21" t="s">
        <v>48</v>
      </c>
      <c r="J4" s="8" t="s">
        <v>49</v>
      </c>
    </row>
    <row r="5" spans="1:10" ht="99" customHeight="1">
      <c r="A5" s="1" t="s">
        <v>52</v>
      </c>
      <c r="B5" s="2" t="s">
        <v>0</v>
      </c>
      <c r="C5" s="10">
        <v>131409</v>
      </c>
      <c r="D5" s="10">
        <v>131519.9</v>
      </c>
      <c r="E5" s="10">
        <v>103034.4</v>
      </c>
      <c r="F5" s="10">
        <v>135095.1</v>
      </c>
      <c r="G5" s="10">
        <f aca="true" t="shared" si="0" ref="G5:G25">F5-D5</f>
        <v>3575.2000000000116</v>
      </c>
      <c r="H5" s="10">
        <f aca="true" t="shared" si="1" ref="H5:H25">F5-C5</f>
        <v>3686.100000000006</v>
      </c>
      <c r="I5" s="19">
        <f aca="true" t="shared" si="2" ref="I5:I16">IF(C5&gt;0,F5/C5-1,1)</f>
        <v>0.02805059014222766</v>
      </c>
      <c r="J5" s="20"/>
    </row>
    <row r="6" spans="1:10" ht="155.25" customHeight="1">
      <c r="A6" s="1" t="s">
        <v>53</v>
      </c>
      <c r="B6" s="2" t="s">
        <v>1</v>
      </c>
      <c r="C6" s="10">
        <v>1220</v>
      </c>
      <c r="D6" s="10">
        <v>220</v>
      </c>
      <c r="E6" s="10">
        <v>915.1</v>
      </c>
      <c r="F6" s="10">
        <v>213.6</v>
      </c>
      <c r="G6" s="10">
        <f t="shared" si="0"/>
        <v>-6.400000000000006</v>
      </c>
      <c r="H6" s="10">
        <f t="shared" si="1"/>
        <v>-1006.4</v>
      </c>
      <c r="I6" s="19">
        <f t="shared" si="2"/>
        <v>-0.8249180327868852</v>
      </c>
      <c r="J6" s="20" t="s">
        <v>240</v>
      </c>
    </row>
    <row r="7" spans="1:10" ht="81" customHeight="1">
      <c r="A7" s="1" t="s">
        <v>54</v>
      </c>
      <c r="B7" s="2" t="s">
        <v>2</v>
      </c>
      <c r="C7" s="10">
        <v>610</v>
      </c>
      <c r="D7" s="10">
        <v>950</v>
      </c>
      <c r="E7" s="10">
        <v>489.9</v>
      </c>
      <c r="F7" s="10">
        <v>921.4</v>
      </c>
      <c r="G7" s="10">
        <f t="shared" si="0"/>
        <v>-28.600000000000023</v>
      </c>
      <c r="H7" s="10">
        <f t="shared" si="1"/>
        <v>311.4</v>
      </c>
      <c r="I7" s="19">
        <f t="shared" si="2"/>
        <v>0.5104918032786885</v>
      </c>
      <c r="J7" s="20" t="s">
        <v>259</v>
      </c>
    </row>
    <row r="8" spans="1:10" ht="118.5" customHeight="1">
      <c r="A8" s="1" t="s">
        <v>55</v>
      </c>
      <c r="B8" s="2" t="s">
        <v>3</v>
      </c>
      <c r="C8" s="10">
        <v>15</v>
      </c>
      <c r="D8" s="10">
        <v>75</v>
      </c>
      <c r="E8" s="10">
        <v>0</v>
      </c>
      <c r="F8" s="10">
        <v>90</v>
      </c>
      <c r="G8" s="10">
        <f t="shared" si="0"/>
        <v>15</v>
      </c>
      <c r="H8" s="10">
        <f t="shared" si="1"/>
        <v>75</v>
      </c>
      <c r="I8" s="19">
        <f t="shared" si="2"/>
        <v>5</v>
      </c>
      <c r="J8" s="20" t="s">
        <v>259</v>
      </c>
    </row>
    <row r="9" spans="1:10" ht="136.5" customHeight="1">
      <c r="A9" s="1" t="s">
        <v>225</v>
      </c>
      <c r="B9" s="2" t="s">
        <v>226</v>
      </c>
      <c r="C9" s="10">
        <v>0</v>
      </c>
      <c r="D9" s="10">
        <v>21</v>
      </c>
      <c r="E9" s="10">
        <v>22</v>
      </c>
      <c r="F9" s="10">
        <v>21.3</v>
      </c>
      <c r="G9" s="10">
        <f t="shared" si="0"/>
        <v>0.3000000000000007</v>
      </c>
      <c r="H9" s="10">
        <f t="shared" si="1"/>
        <v>21.3</v>
      </c>
      <c r="I9" s="19">
        <f t="shared" si="2"/>
        <v>1</v>
      </c>
      <c r="J9" s="20" t="s">
        <v>259</v>
      </c>
    </row>
    <row r="10" spans="1:10" ht="117.75" customHeight="1">
      <c r="A10" s="1" t="s">
        <v>56</v>
      </c>
      <c r="B10" s="2" t="s">
        <v>4</v>
      </c>
      <c r="C10" s="10">
        <v>4380</v>
      </c>
      <c r="D10" s="10">
        <v>6380</v>
      </c>
      <c r="E10" s="10">
        <v>5153.6</v>
      </c>
      <c r="F10" s="10">
        <v>6699.7</v>
      </c>
      <c r="G10" s="10">
        <f t="shared" si="0"/>
        <v>319.6999999999998</v>
      </c>
      <c r="H10" s="10">
        <f t="shared" si="1"/>
        <v>2319.7</v>
      </c>
      <c r="I10" s="19">
        <f t="shared" si="2"/>
        <v>0.5296118721461187</v>
      </c>
      <c r="J10" s="28" t="s">
        <v>193</v>
      </c>
    </row>
    <row r="11" spans="1:10" ht="131.25">
      <c r="A11" s="1" t="s">
        <v>57</v>
      </c>
      <c r="B11" s="2" t="s">
        <v>5</v>
      </c>
      <c r="C11" s="10">
        <v>43</v>
      </c>
      <c r="D11" s="10">
        <v>43</v>
      </c>
      <c r="E11" s="10">
        <v>36.2</v>
      </c>
      <c r="F11" s="10">
        <v>36.2</v>
      </c>
      <c r="G11" s="10">
        <f t="shared" si="0"/>
        <v>-6.799999999999997</v>
      </c>
      <c r="H11" s="10">
        <f t="shared" si="1"/>
        <v>-6.799999999999997</v>
      </c>
      <c r="I11" s="19">
        <f t="shared" si="2"/>
        <v>-0.1581395348837209</v>
      </c>
      <c r="J11" s="29"/>
    </row>
    <row r="12" spans="1:10" ht="115.5" customHeight="1">
      <c r="A12" s="1" t="s">
        <v>58</v>
      </c>
      <c r="B12" s="2" t="s">
        <v>6</v>
      </c>
      <c r="C12" s="10">
        <v>6534</v>
      </c>
      <c r="D12" s="10">
        <v>7077</v>
      </c>
      <c r="E12" s="10">
        <v>6852.1</v>
      </c>
      <c r="F12" s="10">
        <v>7397.2</v>
      </c>
      <c r="G12" s="10">
        <f t="shared" si="0"/>
        <v>320.1999999999998</v>
      </c>
      <c r="H12" s="10">
        <f t="shared" si="1"/>
        <v>863.1999999999998</v>
      </c>
      <c r="I12" s="19">
        <f t="shared" si="2"/>
        <v>0.1321089684726049</v>
      </c>
      <c r="J12" s="29"/>
    </row>
    <row r="13" spans="1:10" ht="116.25" customHeight="1">
      <c r="A13" s="1" t="s">
        <v>59</v>
      </c>
      <c r="B13" s="2" t="s">
        <v>35</v>
      </c>
      <c r="C13" s="10">
        <v>0</v>
      </c>
      <c r="D13" s="10">
        <v>0</v>
      </c>
      <c r="E13" s="10">
        <v>-878.8</v>
      </c>
      <c r="F13" s="10">
        <v>-768.6</v>
      </c>
      <c r="G13" s="10">
        <f t="shared" si="0"/>
        <v>-768.6</v>
      </c>
      <c r="H13" s="10">
        <f t="shared" si="1"/>
        <v>-768.6</v>
      </c>
      <c r="I13" s="19">
        <f t="shared" si="2"/>
        <v>1</v>
      </c>
      <c r="J13" s="30"/>
    </row>
    <row r="14" spans="1:10" ht="59.25" customHeight="1">
      <c r="A14" s="1" t="s">
        <v>60</v>
      </c>
      <c r="B14" s="2" t="s">
        <v>7</v>
      </c>
      <c r="C14" s="10">
        <v>12449</v>
      </c>
      <c r="D14" s="10">
        <v>10439.3</v>
      </c>
      <c r="E14" s="10">
        <v>13207.5</v>
      </c>
      <c r="F14" s="10">
        <v>10412.7</v>
      </c>
      <c r="G14" s="10">
        <f t="shared" si="0"/>
        <v>-26.599999999998545</v>
      </c>
      <c r="H14" s="10">
        <f t="shared" si="1"/>
        <v>-2036.2999999999993</v>
      </c>
      <c r="I14" s="19">
        <f t="shared" si="2"/>
        <v>-0.1635713711944734</v>
      </c>
      <c r="J14" s="22" t="s">
        <v>269</v>
      </c>
    </row>
    <row r="15" spans="1:10" ht="56.25">
      <c r="A15" s="1" t="s">
        <v>61</v>
      </c>
      <c r="B15" s="2" t="s">
        <v>40</v>
      </c>
      <c r="C15" s="10">
        <v>0</v>
      </c>
      <c r="D15" s="10">
        <v>0</v>
      </c>
      <c r="E15" s="10">
        <v>-0.1</v>
      </c>
      <c r="F15" s="10">
        <v>0</v>
      </c>
      <c r="G15" s="10">
        <f t="shared" si="0"/>
        <v>0</v>
      </c>
      <c r="H15" s="10">
        <f t="shared" si="1"/>
        <v>0</v>
      </c>
      <c r="I15" s="19"/>
      <c r="J15" s="22"/>
    </row>
    <row r="16" spans="1:10" ht="63" customHeight="1">
      <c r="A16" s="1" t="s">
        <v>63</v>
      </c>
      <c r="B16" s="2" t="s">
        <v>8</v>
      </c>
      <c r="C16" s="10">
        <v>5915</v>
      </c>
      <c r="D16" s="10">
        <v>5040.2</v>
      </c>
      <c r="E16" s="10">
        <v>5950.4</v>
      </c>
      <c r="F16" s="10">
        <v>5272.3</v>
      </c>
      <c r="G16" s="10">
        <f t="shared" si="0"/>
        <v>232.10000000000036</v>
      </c>
      <c r="H16" s="10">
        <f t="shared" si="1"/>
        <v>-642.6999999999998</v>
      </c>
      <c r="I16" s="19">
        <f t="shared" si="2"/>
        <v>-0.10865595942519013</v>
      </c>
      <c r="J16" s="22" t="s">
        <v>269</v>
      </c>
    </row>
    <row r="17" spans="1:10" ht="75" hidden="1">
      <c r="A17" s="1" t="s">
        <v>62</v>
      </c>
      <c r="B17" s="2" t="s">
        <v>47</v>
      </c>
      <c r="C17" s="10">
        <v>0</v>
      </c>
      <c r="D17" s="10">
        <v>0</v>
      </c>
      <c r="E17" s="10">
        <v>0</v>
      </c>
      <c r="F17" s="10">
        <v>0</v>
      </c>
      <c r="G17" s="15">
        <f t="shared" si="0"/>
        <v>0</v>
      </c>
      <c r="H17" s="15">
        <f t="shared" si="1"/>
        <v>0</v>
      </c>
      <c r="I17" s="16"/>
      <c r="J17" s="14"/>
    </row>
    <row r="18" spans="1:10" ht="37.5">
      <c r="A18" s="1" t="s">
        <v>64</v>
      </c>
      <c r="B18" s="2" t="s">
        <v>9</v>
      </c>
      <c r="C18" s="10">
        <v>0</v>
      </c>
      <c r="D18" s="10">
        <v>0.5</v>
      </c>
      <c r="E18" s="10">
        <v>1</v>
      </c>
      <c r="F18" s="10">
        <v>0.5</v>
      </c>
      <c r="G18" s="10">
        <f t="shared" si="0"/>
        <v>0</v>
      </c>
      <c r="H18" s="10">
        <f t="shared" si="1"/>
        <v>0.5</v>
      </c>
      <c r="I18" s="19">
        <f>IF(C18&gt;0,F18/C18-1,1)</f>
        <v>1</v>
      </c>
      <c r="J18" s="22" t="s">
        <v>99</v>
      </c>
    </row>
    <row r="19" spans="1:10" ht="37.5">
      <c r="A19" s="1" t="s">
        <v>65</v>
      </c>
      <c r="B19" s="2" t="s">
        <v>10</v>
      </c>
      <c r="C19" s="10">
        <v>0</v>
      </c>
      <c r="D19" s="10">
        <v>74</v>
      </c>
      <c r="E19" s="10">
        <v>2077.4</v>
      </c>
      <c r="F19" s="10">
        <v>75.9</v>
      </c>
      <c r="G19" s="10">
        <f t="shared" si="0"/>
        <v>1.9000000000000057</v>
      </c>
      <c r="H19" s="10">
        <f t="shared" si="1"/>
        <v>75.9</v>
      </c>
      <c r="I19" s="19">
        <f>IF(C19&gt;0,F19/C19-1,1)</f>
        <v>1</v>
      </c>
      <c r="J19" s="23" t="s">
        <v>192</v>
      </c>
    </row>
    <row r="20" spans="1:10" ht="56.25">
      <c r="A20" s="1" t="s">
        <v>66</v>
      </c>
      <c r="B20" s="2" t="s">
        <v>36</v>
      </c>
      <c r="C20" s="10">
        <v>0</v>
      </c>
      <c r="D20" s="10">
        <v>6</v>
      </c>
      <c r="E20" s="10">
        <v>23.8</v>
      </c>
      <c r="F20" s="10">
        <v>6</v>
      </c>
      <c r="G20" s="10">
        <f t="shared" si="0"/>
        <v>0</v>
      </c>
      <c r="H20" s="10">
        <f t="shared" si="1"/>
        <v>6</v>
      </c>
      <c r="I20" s="19">
        <f>IF(C20&gt;0,F20/C20-1,1)</f>
        <v>1</v>
      </c>
      <c r="J20" s="23" t="s">
        <v>192</v>
      </c>
    </row>
    <row r="21" spans="1:10" ht="63" customHeight="1">
      <c r="A21" s="1" t="s">
        <v>67</v>
      </c>
      <c r="B21" s="2" t="s">
        <v>11</v>
      </c>
      <c r="C21" s="10">
        <v>140</v>
      </c>
      <c r="D21" s="10">
        <v>78</v>
      </c>
      <c r="E21" s="10">
        <v>163.5</v>
      </c>
      <c r="F21" s="10">
        <v>78.6</v>
      </c>
      <c r="G21" s="10">
        <f t="shared" si="0"/>
        <v>0.5999999999999943</v>
      </c>
      <c r="H21" s="10">
        <f t="shared" si="1"/>
        <v>-61.400000000000006</v>
      </c>
      <c r="I21" s="19">
        <f>IF(C21&gt;0,F21/C21-1,1)</f>
        <v>-0.4385714285714286</v>
      </c>
      <c r="J21" s="23" t="s">
        <v>260</v>
      </c>
    </row>
    <row r="22" spans="1:10" ht="37.5" hidden="1">
      <c r="A22" s="1" t="s">
        <v>96</v>
      </c>
      <c r="B22" s="2" t="s">
        <v>97</v>
      </c>
      <c r="C22" s="10">
        <v>0</v>
      </c>
      <c r="D22" s="10">
        <v>0</v>
      </c>
      <c r="E22" s="10">
        <v>0</v>
      </c>
      <c r="F22" s="10">
        <v>0</v>
      </c>
      <c r="G22" s="15">
        <f t="shared" si="0"/>
        <v>0</v>
      </c>
      <c r="H22" s="15">
        <f t="shared" si="1"/>
        <v>0</v>
      </c>
      <c r="I22" s="16"/>
      <c r="J22" s="14"/>
    </row>
    <row r="23" spans="1:10" ht="56.25">
      <c r="A23" s="1" t="s">
        <v>68</v>
      </c>
      <c r="B23" s="2" t="s">
        <v>12</v>
      </c>
      <c r="C23" s="10">
        <v>2450</v>
      </c>
      <c r="D23" s="10">
        <v>2600</v>
      </c>
      <c r="E23" s="10">
        <v>2322.6</v>
      </c>
      <c r="F23" s="10">
        <v>2650.8</v>
      </c>
      <c r="G23" s="10">
        <f t="shared" si="0"/>
        <v>50.80000000000018</v>
      </c>
      <c r="H23" s="10">
        <f t="shared" si="1"/>
        <v>200.80000000000018</v>
      </c>
      <c r="I23" s="19">
        <f>IF(C23&gt;0,F23/C23-1,1)</f>
        <v>0.08195918367346944</v>
      </c>
      <c r="J23" s="23"/>
    </row>
    <row r="24" spans="1:10" ht="61.5" customHeight="1">
      <c r="A24" s="1" t="s">
        <v>69</v>
      </c>
      <c r="B24" s="2" t="s">
        <v>13</v>
      </c>
      <c r="C24" s="10">
        <v>1950</v>
      </c>
      <c r="D24" s="10">
        <v>1810</v>
      </c>
      <c r="E24" s="10">
        <v>1955.3</v>
      </c>
      <c r="F24" s="10">
        <v>1804.2</v>
      </c>
      <c r="G24" s="10">
        <f t="shared" si="0"/>
        <v>-5.7999999999999545</v>
      </c>
      <c r="H24" s="10">
        <f t="shared" si="1"/>
        <v>-145.79999999999995</v>
      </c>
      <c r="I24" s="19">
        <f>IF(C24&gt;0,F24/C24-1,1)</f>
        <v>-0.0747692307692307</v>
      </c>
      <c r="J24" s="23"/>
    </row>
    <row r="25" spans="1:10" ht="75">
      <c r="A25" s="1" t="s">
        <v>70</v>
      </c>
      <c r="B25" s="2" t="s">
        <v>14</v>
      </c>
      <c r="C25" s="10">
        <v>20</v>
      </c>
      <c r="D25" s="10">
        <v>0</v>
      </c>
      <c r="E25" s="10">
        <v>25</v>
      </c>
      <c r="F25" s="10">
        <v>0</v>
      </c>
      <c r="G25" s="10">
        <f t="shared" si="0"/>
        <v>0</v>
      </c>
      <c r="H25" s="10">
        <f t="shared" si="1"/>
        <v>-20</v>
      </c>
      <c r="I25" s="19">
        <f>IF(C25&gt;0,F25/C25-1,1)</f>
        <v>-1</v>
      </c>
      <c r="J25" s="23" t="s">
        <v>261</v>
      </c>
    </row>
    <row r="26" spans="1:10" ht="56.25" hidden="1">
      <c r="A26" s="1" t="s">
        <v>71</v>
      </c>
      <c r="B26" s="2" t="s">
        <v>41</v>
      </c>
      <c r="C26" s="10"/>
      <c r="D26" s="10"/>
      <c r="E26" s="10"/>
      <c r="F26" s="10"/>
      <c r="G26" s="15"/>
      <c r="H26" s="15"/>
      <c r="I26" s="16"/>
      <c r="J26" s="14"/>
    </row>
    <row r="27" spans="1:10" ht="84" customHeight="1" hidden="1">
      <c r="A27" s="1" t="s">
        <v>130</v>
      </c>
      <c r="B27" s="2" t="s">
        <v>131</v>
      </c>
      <c r="C27" s="10">
        <v>0</v>
      </c>
      <c r="D27" s="10">
        <v>0</v>
      </c>
      <c r="E27" s="10">
        <v>0</v>
      </c>
      <c r="F27" s="10">
        <v>0</v>
      </c>
      <c r="G27" s="15">
        <f>F27-D27</f>
        <v>0</v>
      </c>
      <c r="H27" s="15">
        <f>F27-C27</f>
        <v>0</v>
      </c>
      <c r="I27" s="16"/>
      <c r="J27" s="14"/>
    </row>
    <row r="28" spans="1:10" ht="81.75" customHeight="1">
      <c r="A28" s="1" t="s">
        <v>72</v>
      </c>
      <c r="B28" s="2" t="s">
        <v>37</v>
      </c>
      <c r="C28" s="10">
        <v>2</v>
      </c>
      <c r="D28" s="10">
        <v>3.1</v>
      </c>
      <c r="E28" s="10">
        <v>7.6</v>
      </c>
      <c r="F28" s="10">
        <v>3.2</v>
      </c>
      <c r="G28" s="10">
        <f>F28-D28</f>
        <v>0.10000000000000009</v>
      </c>
      <c r="H28" s="10">
        <f>F28-C28</f>
        <v>1.2000000000000002</v>
      </c>
      <c r="I28" s="19">
        <f>IF(C28&gt;0,F28/C28-1,1)</f>
        <v>0.6000000000000001</v>
      </c>
      <c r="J28" s="23" t="s">
        <v>270</v>
      </c>
    </row>
    <row r="29" spans="1:10" ht="75" hidden="1">
      <c r="A29" s="1" t="s">
        <v>90</v>
      </c>
      <c r="B29" s="2" t="s">
        <v>91</v>
      </c>
      <c r="C29" s="10">
        <v>0</v>
      </c>
      <c r="D29" s="10">
        <v>0</v>
      </c>
      <c r="E29" s="10">
        <v>0</v>
      </c>
      <c r="F29" s="10">
        <v>0</v>
      </c>
      <c r="G29" s="15">
        <f>F29-D29</f>
        <v>0</v>
      </c>
      <c r="H29" s="15">
        <f>F29-C29</f>
        <v>0</v>
      </c>
      <c r="I29" s="16"/>
      <c r="J29" s="14" t="s">
        <v>187</v>
      </c>
    </row>
    <row r="30" spans="1:10" ht="131.25">
      <c r="A30" s="1" t="s">
        <v>108</v>
      </c>
      <c r="B30" s="2" t="s">
        <v>109</v>
      </c>
      <c r="C30" s="10">
        <v>2082</v>
      </c>
      <c r="D30" s="10">
        <v>1850</v>
      </c>
      <c r="E30" s="10">
        <v>1914</v>
      </c>
      <c r="F30" s="10">
        <v>1842.8</v>
      </c>
      <c r="G30" s="10">
        <f>F30-D30</f>
        <v>-7.2000000000000455</v>
      </c>
      <c r="H30" s="10">
        <f>SUM(F30-C31)</f>
        <v>1842.8</v>
      </c>
      <c r="I30" s="19">
        <f>IF(C30&gt;0,F30/C30-1,1)</f>
        <v>-0.11488952929875118</v>
      </c>
      <c r="J30" s="23" t="s">
        <v>262</v>
      </c>
    </row>
    <row r="31" spans="1:10" ht="112.5" hidden="1">
      <c r="A31" s="1" t="s">
        <v>73</v>
      </c>
      <c r="B31" s="2" t="s">
        <v>15</v>
      </c>
      <c r="C31" s="10"/>
      <c r="D31" s="10"/>
      <c r="E31" s="10"/>
      <c r="F31" s="10"/>
      <c r="G31" s="10"/>
      <c r="H31" s="10"/>
      <c r="I31" s="19"/>
      <c r="J31" s="23"/>
    </row>
    <row r="32" spans="1:10" ht="112.5">
      <c r="A32" s="1" t="s">
        <v>94</v>
      </c>
      <c r="B32" s="2" t="s">
        <v>95</v>
      </c>
      <c r="C32" s="10">
        <v>492</v>
      </c>
      <c r="D32" s="10">
        <v>770</v>
      </c>
      <c r="E32" s="10">
        <v>707.5</v>
      </c>
      <c r="F32" s="10">
        <v>772</v>
      </c>
      <c r="G32" s="10">
        <f aca="true" t="shared" si="3" ref="G32:G42">F32-D32</f>
        <v>2</v>
      </c>
      <c r="H32" s="10">
        <f aca="true" t="shared" si="4" ref="H32:H42">F32-C32</f>
        <v>280</v>
      </c>
      <c r="I32" s="19">
        <f aca="true" t="shared" si="5" ref="I32:I38">IF(C32&gt;0,F32/C32-1,1)</f>
        <v>0.5691056910569106</v>
      </c>
      <c r="J32" s="23" t="s">
        <v>266</v>
      </c>
    </row>
    <row r="33" spans="1:10" ht="112.5">
      <c r="A33" s="1" t="s">
        <v>74</v>
      </c>
      <c r="B33" s="2" t="s">
        <v>16</v>
      </c>
      <c r="C33" s="10">
        <v>125</v>
      </c>
      <c r="D33" s="10">
        <v>69</v>
      </c>
      <c r="E33" s="10">
        <v>122.1</v>
      </c>
      <c r="F33" s="10">
        <v>69.9</v>
      </c>
      <c r="G33" s="10">
        <f t="shared" si="3"/>
        <v>0.9000000000000057</v>
      </c>
      <c r="H33" s="10">
        <f t="shared" si="4"/>
        <v>-55.099999999999994</v>
      </c>
      <c r="I33" s="19">
        <f t="shared" si="5"/>
        <v>-0.44079999999999997</v>
      </c>
      <c r="J33" s="23" t="s">
        <v>262</v>
      </c>
    </row>
    <row r="34" spans="1:10" ht="97.5" customHeight="1">
      <c r="A34" s="1" t="s">
        <v>75</v>
      </c>
      <c r="B34" s="2" t="s">
        <v>17</v>
      </c>
      <c r="C34" s="10">
        <v>703</v>
      </c>
      <c r="D34" s="10">
        <v>590</v>
      </c>
      <c r="E34" s="10">
        <v>747.3</v>
      </c>
      <c r="F34" s="10">
        <v>570.3</v>
      </c>
      <c r="G34" s="10">
        <f t="shared" si="3"/>
        <v>-19.700000000000045</v>
      </c>
      <c r="H34" s="10">
        <f t="shared" si="4"/>
        <v>-132.70000000000005</v>
      </c>
      <c r="I34" s="19">
        <f t="shared" si="5"/>
        <v>-0.18876244665718356</v>
      </c>
      <c r="J34" s="23" t="s">
        <v>263</v>
      </c>
    </row>
    <row r="35" spans="1:10" ht="56.25">
      <c r="A35" s="1" t="s">
        <v>76</v>
      </c>
      <c r="B35" s="2" t="s">
        <v>18</v>
      </c>
      <c r="C35" s="10">
        <v>320</v>
      </c>
      <c r="D35" s="10">
        <v>670</v>
      </c>
      <c r="E35" s="10">
        <v>672.5</v>
      </c>
      <c r="F35" s="10">
        <v>672.2</v>
      </c>
      <c r="G35" s="10">
        <f t="shared" si="3"/>
        <v>2.2000000000000455</v>
      </c>
      <c r="H35" s="10">
        <f t="shared" si="4"/>
        <v>352.20000000000005</v>
      </c>
      <c r="I35" s="19">
        <f t="shared" si="5"/>
        <v>1.100625</v>
      </c>
      <c r="J35" s="23" t="s">
        <v>266</v>
      </c>
    </row>
    <row r="36" spans="1:10" ht="156" customHeight="1">
      <c r="A36" s="1" t="s">
        <v>172</v>
      </c>
      <c r="B36" s="2" t="s">
        <v>173</v>
      </c>
      <c r="C36" s="10">
        <v>119</v>
      </c>
      <c r="D36" s="10">
        <v>119</v>
      </c>
      <c r="E36" s="10">
        <v>119.1</v>
      </c>
      <c r="F36" s="10">
        <v>119.2</v>
      </c>
      <c r="G36" s="10">
        <f t="shared" si="3"/>
        <v>0.20000000000000284</v>
      </c>
      <c r="H36" s="10">
        <f t="shared" si="4"/>
        <v>0.20000000000000284</v>
      </c>
      <c r="I36" s="19">
        <f t="shared" si="5"/>
        <v>0.001680672268907557</v>
      </c>
      <c r="J36" s="23"/>
    </row>
    <row r="37" spans="1:10" ht="141.75" customHeight="1">
      <c r="A37" s="1" t="s">
        <v>77</v>
      </c>
      <c r="B37" s="2" t="s">
        <v>42</v>
      </c>
      <c r="C37" s="10">
        <v>400</v>
      </c>
      <c r="D37" s="10">
        <v>447</v>
      </c>
      <c r="E37" s="10">
        <v>444.9</v>
      </c>
      <c r="F37" s="10">
        <v>454.5</v>
      </c>
      <c r="G37" s="10">
        <f t="shared" si="3"/>
        <v>7.5</v>
      </c>
      <c r="H37" s="10">
        <f t="shared" si="4"/>
        <v>54.5</v>
      </c>
      <c r="I37" s="19">
        <f t="shared" si="5"/>
        <v>0.13624999999999998</v>
      </c>
      <c r="J37" s="23" t="s">
        <v>241</v>
      </c>
    </row>
    <row r="38" spans="1:10" ht="57" customHeight="1">
      <c r="A38" s="1" t="s">
        <v>78</v>
      </c>
      <c r="B38" s="2" t="s">
        <v>19</v>
      </c>
      <c r="C38" s="10">
        <v>33</v>
      </c>
      <c r="D38" s="10">
        <v>24</v>
      </c>
      <c r="E38" s="10">
        <v>29.2</v>
      </c>
      <c r="F38" s="10">
        <v>24.2</v>
      </c>
      <c r="G38" s="10">
        <f t="shared" si="3"/>
        <v>0.1999999999999993</v>
      </c>
      <c r="H38" s="10">
        <f t="shared" si="4"/>
        <v>-8.8</v>
      </c>
      <c r="I38" s="19">
        <f t="shared" si="5"/>
        <v>-0.2666666666666667</v>
      </c>
      <c r="J38" s="31" t="s">
        <v>193</v>
      </c>
    </row>
    <row r="39" spans="1:10" ht="69" customHeight="1" hidden="1">
      <c r="A39" s="1" t="s">
        <v>79</v>
      </c>
      <c r="B39" s="2" t="s">
        <v>38</v>
      </c>
      <c r="C39" s="10">
        <v>0</v>
      </c>
      <c r="D39" s="10">
        <v>0</v>
      </c>
      <c r="E39" s="10">
        <v>0</v>
      </c>
      <c r="F39" s="10">
        <v>0</v>
      </c>
      <c r="G39" s="10">
        <f t="shared" si="3"/>
        <v>0</v>
      </c>
      <c r="H39" s="10">
        <f t="shared" si="4"/>
        <v>0</v>
      </c>
      <c r="I39" s="19"/>
      <c r="J39" s="32"/>
    </row>
    <row r="40" spans="1:10" ht="53.25" customHeight="1">
      <c r="A40" s="1" t="s">
        <v>80</v>
      </c>
      <c r="B40" s="2" t="s">
        <v>20</v>
      </c>
      <c r="C40" s="10">
        <v>25</v>
      </c>
      <c r="D40" s="10">
        <v>20</v>
      </c>
      <c r="E40" s="10">
        <v>24.7</v>
      </c>
      <c r="F40" s="10">
        <v>20.4</v>
      </c>
      <c r="G40" s="10">
        <f t="shared" si="3"/>
        <v>0.3999999999999986</v>
      </c>
      <c r="H40" s="10">
        <f t="shared" si="4"/>
        <v>-4.600000000000001</v>
      </c>
      <c r="I40" s="19">
        <f>IF(C40&gt;0,F40/C40-1,1)</f>
        <v>-0.18400000000000005</v>
      </c>
      <c r="J40" s="32"/>
    </row>
    <row r="41" spans="1:10" ht="47.25" customHeight="1">
      <c r="A41" s="1" t="s">
        <v>132</v>
      </c>
      <c r="B41" s="2" t="s">
        <v>133</v>
      </c>
      <c r="C41" s="10">
        <v>1</v>
      </c>
      <c r="D41" s="10">
        <v>1</v>
      </c>
      <c r="E41" s="10">
        <v>-4.4</v>
      </c>
      <c r="F41" s="10">
        <v>1.2</v>
      </c>
      <c r="G41" s="10">
        <f t="shared" si="3"/>
        <v>0.19999999999999996</v>
      </c>
      <c r="H41" s="10">
        <f t="shared" si="4"/>
        <v>0.19999999999999996</v>
      </c>
      <c r="I41" s="19">
        <f>IF(C41&gt;0,F41/C41-1,1)</f>
        <v>0.19999999999999996</v>
      </c>
      <c r="J41" s="32"/>
    </row>
    <row r="42" spans="1:10" ht="42.75" customHeight="1" hidden="1">
      <c r="A42" s="1" t="s">
        <v>141</v>
      </c>
      <c r="B42" s="2" t="s">
        <v>152</v>
      </c>
      <c r="C42" s="10">
        <v>0</v>
      </c>
      <c r="D42" s="10">
        <v>0</v>
      </c>
      <c r="E42" s="10">
        <v>0</v>
      </c>
      <c r="F42" s="10">
        <v>0</v>
      </c>
      <c r="G42" s="10">
        <f t="shared" si="3"/>
        <v>0</v>
      </c>
      <c r="H42" s="10">
        <f t="shared" si="4"/>
        <v>0</v>
      </c>
      <c r="I42" s="19">
        <f>IF(C42&gt;0,F42/C42-1,1)</f>
        <v>1</v>
      </c>
      <c r="J42" s="33"/>
    </row>
    <row r="43" spans="1:10" ht="56.25" hidden="1">
      <c r="A43" s="1" t="s">
        <v>81</v>
      </c>
      <c r="B43" s="2" t="s">
        <v>21</v>
      </c>
      <c r="C43" s="10"/>
      <c r="D43" s="10"/>
      <c r="E43" s="10"/>
      <c r="F43" s="10"/>
      <c r="G43" s="15"/>
      <c r="H43" s="15"/>
      <c r="I43" s="16"/>
      <c r="J43" s="14"/>
    </row>
    <row r="44" spans="1:10" ht="272.25" customHeight="1">
      <c r="A44" s="1" t="s">
        <v>82</v>
      </c>
      <c r="B44" s="2" t="s">
        <v>22</v>
      </c>
      <c r="C44" s="10">
        <v>118</v>
      </c>
      <c r="D44" s="10">
        <v>218</v>
      </c>
      <c r="E44" s="10">
        <v>426.7</v>
      </c>
      <c r="F44" s="10">
        <v>221.6</v>
      </c>
      <c r="G44" s="10">
        <f>F44-D44</f>
        <v>3.5999999999999943</v>
      </c>
      <c r="H44" s="10">
        <f>F44-C44</f>
        <v>103.6</v>
      </c>
      <c r="I44" s="19">
        <f>IF(C44&gt;0,F44/C44-1,1)</f>
        <v>0.8779661016949152</v>
      </c>
      <c r="J44" s="23" t="s">
        <v>242</v>
      </c>
    </row>
    <row r="45" spans="1:10" ht="136.5" customHeight="1">
      <c r="A45" s="1" t="s">
        <v>83</v>
      </c>
      <c r="B45" s="2" t="s">
        <v>23</v>
      </c>
      <c r="C45" s="10">
        <v>530</v>
      </c>
      <c r="D45" s="10">
        <v>610</v>
      </c>
      <c r="E45" s="10">
        <v>0</v>
      </c>
      <c r="F45" s="10">
        <v>610</v>
      </c>
      <c r="G45" s="10">
        <f>F45-D45</f>
        <v>0</v>
      </c>
      <c r="H45" s="10">
        <f>F45-C45</f>
        <v>80</v>
      </c>
      <c r="I45" s="19">
        <f>IF(C45&gt;0,F45/C45-1,1)</f>
        <v>0.15094339622641506</v>
      </c>
      <c r="J45" s="22" t="s">
        <v>268</v>
      </c>
    </row>
    <row r="46" spans="1:10" ht="136.5" customHeight="1">
      <c r="A46" s="1" t="s">
        <v>83</v>
      </c>
      <c r="B46" s="2" t="s">
        <v>255</v>
      </c>
      <c r="C46" s="10">
        <v>0</v>
      </c>
      <c r="D46" s="10">
        <v>148</v>
      </c>
      <c r="E46" s="10">
        <v>0</v>
      </c>
      <c r="F46" s="10">
        <v>148.4</v>
      </c>
      <c r="G46" s="10">
        <f>F46-D46</f>
        <v>0.4000000000000057</v>
      </c>
      <c r="H46" s="10">
        <f>F46-C46</f>
        <v>148.4</v>
      </c>
      <c r="I46" s="19">
        <f>IF(C46&gt;0,F46/C46-1,1)</f>
        <v>1</v>
      </c>
      <c r="J46" s="22" t="s">
        <v>188</v>
      </c>
    </row>
    <row r="47" spans="1:10" ht="93.75">
      <c r="A47" s="1" t="s">
        <v>110</v>
      </c>
      <c r="B47" s="2" t="s">
        <v>111</v>
      </c>
      <c r="C47" s="10">
        <v>301</v>
      </c>
      <c r="D47" s="10">
        <v>747</v>
      </c>
      <c r="E47" s="10">
        <v>763.2</v>
      </c>
      <c r="F47" s="10">
        <v>754.5</v>
      </c>
      <c r="G47" s="10">
        <f>F47-D47</f>
        <v>7.5</v>
      </c>
      <c r="H47" s="10">
        <f>SUM(F47-C48)</f>
        <v>754.5</v>
      </c>
      <c r="I47" s="19">
        <f>IF(C47&gt;0,F47/C47-1,1)</f>
        <v>1.506644518272425</v>
      </c>
      <c r="J47" s="34" t="s">
        <v>188</v>
      </c>
    </row>
    <row r="48" spans="1:10" ht="75" customHeight="1" hidden="1">
      <c r="A48" s="1" t="s">
        <v>84</v>
      </c>
      <c r="B48" s="2" t="s">
        <v>24</v>
      </c>
      <c r="C48" s="10"/>
      <c r="D48" s="10"/>
      <c r="E48" s="10"/>
      <c r="F48" s="10"/>
      <c r="G48" s="10"/>
      <c r="H48" s="10"/>
      <c r="I48" s="19"/>
      <c r="J48" s="22"/>
    </row>
    <row r="49" spans="1:10" ht="75">
      <c r="A49" s="1" t="s">
        <v>92</v>
      </c>
      <c r="B49" s="2" t="s">
        <v>93</v>
      </c>
      <c r="C49" s="10">
        <v>198</v>
      </c>
      <c r="D49" s="10">
        <v>110</v>
      </c>
      <c r="E49" s="10">
        <v>245.6</v>
      </c>
      <c r="F49" s="10">
        <v>108.6</v>
      </c>
      <c r="G49" s="10">
        <f>F49-D49</f>
        <v>-1.4000000000000057</v>
      </c>
      <c r="H49" s="10">
        <f>F49-C49</f>
        <v>-89.4</v>
      </c>
      <c r="I49" s="19">
        <f>IF(C49&gt;0,F49/C49-1,1)</f>
        <v>-0.45151515151515154</v>
      </c>
      <c r="J49" s="34" t="s">
        <v>267</v>
      </c>
    </row>
    <row r="50" spans="1:10" ht="93.75" hidden="1">
      <c r="A50" s="1" t="s">
        <v>85</v>
      </c>
      <c r="B50" s="2" t="s">
        <v>25</v>
      </c>
      <c r="C50" s="10">
        <v>0</v>
      </c>
      <c r="D50" s="10">
        <v>0</v>
      </c>
      <c r="E50" s="10">
        <v>0</v>
      </c>
      <c r="F50" s="10">
        <v>0</v>
      </c>
      <c r="G50" s="15">
        <f>F50-D50</f>
        <v>0</v>
      </c>
      <c r="H50" s="15">
        <f>F50-C50</f>
        <v>0</v>
      </c>
      <c r="I50" s="16">
        <f>IF(C50&gt;0,F50/C50-1,1)</f>
        <v>1</v>
      </c>
      <c r="J50" s="13"/>
    </row>
    <row r="51" spans="1:10" ht="131.25" hidden="1">
      <c r="A51" s="1" t="s">
        <v>86</v>
      </c>
      <c r="B51" s="2" t="s">
        <v>43</v>
      </c>
      <c r="C51" s="10"/>
      <c r="D51" s="10"/>
      <c r="E51" s="10"/>
      <c r="F51" s="10"/>
      <c r="G51" s="15"/>
      <c r="H51" s="15"/>
      <c r="I51" s="16"/>
      <c r="J51" s="14"/>
    </row>
    <row r="52" spans="1:10" ht="118.5" customHeight="1">
      <c r="A52" s="1" t="s">
        <v>159</v>
      </c>
      <c r="B52" s="2" t="s">
        <v>200</v>
      </c>
      <c r="C52" s="10">
        <v>7.2</v>
      </c>
      <c r="D52" s="10">
        <v>8.9</v>
      </c>
      <c r="E52" s="10">
        <v>19.3</v>
      </c>
      <c r="F52" s="10">
        <v>8.9</v>
      </c>
      <c r="G52" s="10">
        <f aca="true" t="shared" si="6" ref="G52:G72">F52-D52</f>
        <v>0</v>
      </c>
      <c r="H52" s="10">
        <f aca="true" t="shared" si="7" ref="H52:H72">F52-C52</f>
        <v>1.7000000000000002</v>
      </c>
      <c r="I52" s="19">
        <f aca="true" t="shared" si="8" ref="I52:I72">IF(C52&gt;0,F52/C52-1,1)</f>
        <v>0.23611111111111116</v>
      </c>
      <c r="J52" s="31" t="s">
        <v>243</v>
      </c>
    </row>
    <row r="53" spans="1:10" ht="156.75" customHeight="1">
      <c r="A53" s="1" t="s">
        <v>160</v>
      </c>
      <c r="B53" s="2" t="s">
        <v>201</v>
      </c>
      <c r="C53" s="10">
        <v>13</v>
      </c>
      <c r="D53" s="10">
        <v>11.5</v>
      </c>
      <c r="E53" s="10">
        <v>16.6</v>
      </c>
      <c r="F53" s="10">
        <v>11.7</v>
      </c>
      <c r="G53" s="10">
        <f t="shared" si="6"/>
        <v>0.1999999999999993</v>
      </c>
      <c r="H53" s="10">
        <f t="shared" si="7"/>
        <v>-1.3000000000000007</v>
      </c>
      <c r="I53" s="19">
        <f t="shared" si="8"/>
        <v>-0.10000000000000009</v>
      </c>
      <c r="J53" s="32"/>
    </row>
    <row r="54" spans="1:10" ht="120.75" customHeight="1">
      <c r="A54" s="1" t="s">
        <v>161</v>
      </c>
      <c r="B54" s="2" t="s">
        <v>202</v>
      </c>
      <c r="C54" s="10">
        <v>28.5</v>
      </c>
      <c r="D54" s="10">
        <v>12.5</v>
      </c>
      <c r="E54" s="10">
        <v>24.6</v>
      </c>
      <c r="F54" s="10">
        <v>12.4</v>
      </c>
      <c r="G54" s="10">
        <f t="shared" si="6"/>
        <v>-0.09999999999999964</v>
      </c>
      <c r="H54" s="10">
        <f t="shared" si="7"/>
        <v>-16.1</v>
      </c>
      <c r="I54" s="19">
        <f t="shared" si="8"/>
        <v>-0.5649122807017544</v>
      </c>
      <c r="J54" s="32"/>
    </row>
    <row r="55" spans="1:10" ht="114.75" customHeight="1">
      <c r="A55" s="1" t="s">
        <v>174</v>
      </c>
      <c r="B55" s="2" t="s">
        <v>203</v>
      </c>
      <c r="C55" s="10">
        <v>10</v>
      </c>
      <c r="D55" s="10">
        <v>0</v>
      </c>
      <c r="E55" s="10">
        <v>0</v>
      </c>
      <c r="F55" s="10">
        <v>0</v>
      </c>
      <c r="G55" s="10">
        <f t="shared" si="6"/>
        <v>0</v>
      </c>
      <c r="H55" s="10">
        <f t="shared" si="7"/>
        <v>-10</v>
      </c>
      <c r="I55" s="19">
        <f t="shared" si="8"/>
        <v>-1</v>
      </c>
      <c r="J55" s="32"/>
    </row>
    <row r="56" spans="1:10" ht="134.25" customHeight="1">
      <c r="A56" s="1" t="s">
        <v>175</v>
      </c>
      <c r="B56" s="2" t="s">
        <v>204</v>
      </c>
      <c r="C56" s="10">
        <v>26.5</v>
      </c>
      <c r="D56" s="10">
        <v>8.7</v>
      </c>
      <c r="E56" s="10">
        <v>23.2</v>
      </c>
      <c r="F56" s="10">
        <v>8</v>
      </c>
      <c r="G56" s="10">
        <f t="shared" si="6"/>
        <v>-0.6999999999999993</v>
      </c>
      <c r="H56" s="10">
        <f t="shared" si="7"/>
        <v>-18.5</v>
      </c>
      <c r="I56" s="19">
        <f t="shared" si="8"/>
        <v>-0.6981132075471699</v>
      </c>
      <c r="J56" s="32"/>
    </row>
    <row r="57" spans="1:10" ht="121.5" customHeight="1">
      <c r="A57" s="1" t="s">
        <v>176</v>
      </c>
      <c r="B57" s="2" t="s">
        <v>205</v>
      </c>
      <c r="C57" s="10">
        <v>21</v>
      </c>
      <c r="D57" s="10">
        <v>2.4</v>
      </c>
      <c r="E57" s="10">
        <v>30</v>
      </c>
      <c r="F57" s="10">
        <v>2.4</v>
      </c>
      <c r="G57" s="10">
        <f t="shared" si="6"/>
        <v>0</v>
      </c>
      <c r="H57" s="10">
        <f t="shared" si="7"/>
        <v>-18.6</v>
      </c>
      <c r="I57" s="19">
        <f t="shared" si="8"/>
        <v>-0.8857142857142857</v>
      </c>
      <c r="J57" s="32"/>
    </row>
    <row r="58" spans="1:10" ht="112.5">
      <c r="A58" s="1" t="s">
        <v>177</v>
      </c>
      <c r="B58" s="2" t="s">
        <v>206</v>
      </c>
      <c r="C58" s="10">
        <v>0.5</v>
      </c>
      <c r="D58" s="10">
        <v>0</v>
      </c>
      <c r="E58" s="10">
        <v>0</v>
      </c>
      <c r="F58" s="10">
        <v>0</v>
      </c>
      <c r="G58" s="10">
        <f t="shared" si="6"/>
        <v>0</v>
      </c>
      <c r="H58" s="10">
        <f t="shared" si="7"/>
        <v>-0.5</v>
      </c>
      <c r="I58" s="19">
        <f t="shared" si="8"/>
        <v>-1</v>
      </c>
      <c r="J58" s="32"/>
    </row>
    <row r="59" spans="1:10" ht="150">
      <c r="A59" s="1" t="s">
        <v>178</v>
      </c>
      <c r="B59" s="2" t="s">
        <v>207</v>
      </c>
      <c r="C59" s="10">
        <v>6.6</v>
      </c>
      <c r="D59" s="10">
        <v>2.2</v>
      </c>
      <c r="E59" s="10">
        <v>6</v>
      </c>
      <c r="F59" s="10">
        <v>2.2</v>
      </c>
      <c r="G59" s="10">
        <f t="shared" si="6"/>
        <v>0</v>
      </c>
      <c r="H59" s="10">
        <f t="shared" si="7"/>
        <v>-4.3999999999999995</v>
      </c>
      <c r="I59" s="19">
        <f t="shared" si="8"/>
        <v>-0.6666666666666666</v>
      </c>
      <c r="J59" s="32"/>
    </row>
    <row r="60" spans="1:10" ht="174.75" customHeight="1">
      <c r="A60" s="1" t="s">
        <v>179</v>
      </c>
      <c r="B60" s="2" t="s">
        <v>208</v>
      </c>
      <c r="C60" s="10">
        <v>0.3</v>
      </c>
      <c r="D60" s="10">
        <v>5.2</v>
      </c>
      <c r="E60" s="10">
        <v>0.2</v>
      </c>
      <c r="F60" s="10">
        <v>5.2</v>
      </c>
      <c r="G60" s="10">
        <f t="shared" si="6"/>
        <v>0</v>
      </c>
      <c r="H60" s="10">
        <f t="shared" si="7"/>
        <v>4.9</v>
      </c>
      <c r="I60" s="19">
        <f t="shared" si="8"/>
        <v>16.333333333333336</v>
      </c>
      <c r="J60" s="32"/>
    </row>
    <row r="61" spans="1:10" ht="318.75" hidden="1">
      <c r="A61" s="1" t="s">
        <v>162</v>
      </c>
      <c r="B61" s="2" t="s">
        <v>218</v>
      </c>
      <c r="C61" s="10">
        <v>0</v>
      </c>
      <c r="D61" s="10">
        <v>0</v>
      </c>
      <c r="E61" s="10">
        <v>0</v>
      </c>
      <c r="F61" s="10">
        <v>0</v>
      </c>
      <c r="G61" s="10">
        <f t="shared" si="6"/>
        <v>0</v>
      </c>
      <c r="H61" s="10">
        <f t="shared" si="7"/>
        <v>0</v>
      </c>
      <c r="I61" s="19">
        <f t="shared" si="8"/>
        <v>1</v>
      </c>
      <c r="J61" s="32"/>
    </row>
    <row r="62" spans="1:10" ht="131.25">
      <c r="A62" s="1" t="s">
        <v>180</v>
      </c>
      <c r="B62" s="2" t="s">
        <v>209</v>
      </c>
      <c r="C62" s="10">
        <v>0.3</v>
      </c>
      <c r="D62" s="10">
        <v>2.8</v>
      </c>
      <c r="E62" s="10">
        <v>0.3</v>
      </c>
      <c r="F62" s="10">
        <v>2.5</v>
      </c>
      <c r="G62" s="10">
        <f t="shared" si="6"/>
        <v>-0.2999999999999998</v>
      </c>
      <c r="H62" s="10">
        <f t="shared" si="7"/>
        <v>2.2</v>
      </c>
      <c r="I62" s="19">
        <f t="shared" si="8"/>
        <v>7.333333333333334</v>
      </c>
      <c r="J62" s="32"/>
    </row>
    <row r="63" spans="1:10" ht="131.25">
      <c r="A63" s="1" t="s">
        <v>181</v>
      </c>
      <c r="B63" s="2" t="s">
        <v>210</v>
      </c>
      <c r="C63" s="10">
        <v>10.4</v>
      </c>
      <c r="D63" s="10">
        <v>69.5</v>
      </c>
      <c r="E63" s="10">
        <v>10.6</v>
      </c>
      <c r="F63" s="10">
        <v>68.7</v>
      </c>
      <c r="G63" s="10">
        <f t="shared" si="6"/>
        <v>-0.7999999999999972</v>
      </c>
      <c r="H63" s="10">
        <f t="shared" si="7"/>
        <v>58.300000000000004</v>
      </c>
      <c r="I63" s="19">
        <f t="shared" si="8"/>
        <v>5.605769230769231</v>
      </c>
      <c r="J63" s="32"/>
    </row>
    <row r="64" spans="1:10" ht="112.5" hidden="1">
      <c r="A64" s="1" t="s">
        <v>163</v>
      </c>
      <c r="B64" s="2" t="s">
        <v>216</v>
      </c>
      <c r="C64" s="10">
        <v>0</v>
      </c>
      <c r="D64" s="10">
        <v>0</v>
      </c>
      <c r="E64" s="10">
        <v>0</v>
      </c>
      <c r="F64" s="10">
        <v>0</v>
      </c>
      <c r="G64" s="10">
        <f t="shared" si="6"/>
        <v>0</v>
      </c>
      <c r="H64" s="10">
        <f t="shared" si="7"/>
        <v>0</v>
      </c>
      <c r="I64" s="19">
        <f t="shared" si="8"/>
        <v>1</v>
      </c>
      <c r="J64" s="32"/>
    </row>
    <row r="65" spans="1:10" ht="150">
      <c r="A65" s="1" t="s">
        <v>182</v>
      </c>
      <c r="B65" s="2" t="s">
        <v>211</v>
      </c>
      <c r="C65" s="10">
        <v>351.8</v>
      </c>
      <c r="D65" s="10">
        <v>123.4</v>
      </c>
      <c r="E65" s="10">
        <v>305.4</v>
      </c>
      <c r="F65" s="10">
        <v>119.5</v>
      </c>
      <c r="G65" s="10">
        <f t="shared" si="6"/>
        <v>-3.9000000000000057</v>
      </c>
      <c r="H65" s="10">
        <f t="shared" si="7"/>
        <v>-232.3</v>
      </c>
      <c r="I65" s="19">
        <f t="shared" si="8"/>
        <v>-0.660318362706083</v>
      </c>
      <c r="J65" s="32"/>
    </row>
    <row r="66" spans="1:10" ht="131.25" hidden="1">
      <c r="A66" s="1" t="s">
        <v>164</v>
      </c>
      <c r="B66" s="2" t="s">
        <v>217</v>
      </c>
      <c r="C66" s="10">
        <v>0</v>
      </c>
      <c r="D66" s="10">
        <v>0</v>
      </c>
      <c r="E66" s="10">
        <v>0</v>
      </c>
      <c r="F66" s="10">
        <v>0</v>
      </c>
      <c r="G66" s="10">
        <f t="shared" si="6"/>
        <v>0</v>
      </c>
      <c r="H66" s="10">
        <f t="shared" si="7"/>
        <v>0</v>
      </c>
      <c r="I66" s="19">
        <f t="shared" si="8"/>
        <v>1</v>
      </c>
      <c r="J66" s="32"/>
    </row>
    <row r="67" spans="1:10" ht="75">
      <c r="A67" s="1" t="s">
        <v>165</v>
      </c>
      <c r="B67" s="2" t="s">
        <v>212</v>
      </c>
      <c r="C67" s="10">
        <v>22.9</v>
      </c>
      <c r="D67" s="10">
        <v>5</v>
      </c>
      <c r="E67" s="10">
        <v>19.7</v>
      </c>
      <c r="F67" s="10">
        <v>4.9</v>
      </c>
      <c r="G67" s="10">
        <f t="shared" si="6"/>
        <v>-0.09999999999999964</v>
      </c>
      <c r="H67" s="10">
        <f t="shared" si="7"/>
        <v>-18</v>
      </c>
      <c r="I67" s="19">
        <f t="shared" si="8"/>
        <v>-0.7860262008733624</v>
      </c>
      <c r="J67" s="32"/>
    </row>
    <row r="68" spans="1:10" ht="122.25" customHeight="1">
      <c r="A68" s="1" t="s">
        <v>256</v>
      </c>
      <c r="B68" s="2" t="s">
        <v>274</v>
      </c>
      <c r="C68" s="10">
        <v>0</v>
      </c>
      <c r="D68" s="10">
        <v>0.3</v>
      </c>
      <c r="E68" s="10">
        <v>0</v>
      </c>
      <c r="F68" s="10">
        <v>0.4</v>
      </c>
      <c r="G68" s="10">
        <f>F68-D68</f>
        <v>0.10000000000000003</v>
      </c>
      <c r="H68" s="10">
        <f>F68-C68</f>
        <v>0.4</v>
      </c>
      <c r="I68" s="19">
        <f>IF(C68&gt;0,F68/C68-1,1)</f>
        <v>1</v>
      </c>
      <c r="J68" s="32"/>
    </row>
    <row r="69" spans="1:10" ht="93.75">
      <c r="A69" s="1" t="s">
        <v>166</v>
      </c>
      <c r="B69" s="2" t="s">
        <v>213</v>
      </c>
      <c r="C69" s="10">
        <v>83</v>
      </c>
      <c r="D69" s="10">
        <v>48</v>
      </c>
      <c r="E69" s="10">
        <v>120.6</v>
      </c>
      <c r="F69" s="10">
        <v>48.3</v>
      </c>
      <c r="G69" s="10">
        <f t="shared" si="6"/>
        <v>0.29999999999999716</v>
      </c>
      <c r="H69" s="10">
        <f t="shared" si="7"/>
        <v>-34.7</v>
      </c>
      <c r="I69" s="19">
        <f t="shared" si="8"/>
        <v>-0.41807228915662653</v>
      </c>
      <c r="J69" s="32"/>
    </row>
    <row r="70" spans="1:10" ht="112.5">
      <c r="A70" s="1" t="s">
        <v>183</v>
      </c>
      <c r="B70" s="2" t="s">
        <v>214</v>
      </c>
      <c r="C70" s="10">
        <v>1</v>
      </c>
      <c r="D70" s="10">
        <v>2</v>
      </c>
      <c r="E70" s="10">
        <v>-0.6</v>
      </c>
      <c r="F70" s="10">
        <v>1.9</v>
      </c>
      <c r="G70" s="10">
        <f t="shared" si="6"/>
        <v>-0.10000000000000009</v>
      </c>
      <c r="H70" s="10">
        <f t="shared" si="7"/>
        <v>0.8999999999999999</v>
      </c>
      <c r="I70" s="19">
        <f t="shared" si="8"/>
        <v>0.8999999999999999</v>
      </c>
      <c r="J70" s="32"/>
    </row>
    <row r="71" spans="1:10" ht="150">
      <c r="A71" s="1" t="s">
        <v>167</v>
      </c>
      <c r="B71" s="2" t="s">
        <v>215</v>
      </c>
      <c r="C71" s="10">
        <v>85</v>
      </c>
      <c r="D71" s="10">
        <v>167.5</v>
      </c>
      <c r="E71" s="10">
        <v>253.1</v>
      </c>
      <c r="F71" s="10">
        <v>167.3</v>
      </c>
      <c r="G71" s="10">
        <f>F71-D71</f>
        <v>-0.19999999999998863</v>
      </c>
      <c r="H71" s="10">
        <f>F71-C71</f>
        <v>82.30000000000001</v>
      </c>
      <c r="I71" s="19">
        <f>IF(C71&gt;0,F71/C71-1,1)</f>
        <v>0.9682352941176471</v>
      </c>
      <c r="J71" s="32"/>
    </row>
    <row r="72" spans="1:10" ht="105.75" customHeight="1">
      <c r="A72" s="1" t="s">
        <v>257</v>
      </c>
      <c r="B72" s="2" t="s">
        <v>273</v>
      </c>
      <c r="C72" s="10">
        <v>0</v>
      </c>
      <c r="D72" s="10">
        <v>0.1</v>
      </c>
      <c r="E72" s="10">
        <v>0</v>
      </c>
      <c r="F72" s="10">
        <v>0.1</v>
      </c>
      <c r="G72" s="10">
        <f t="shared" si="6"/>
        <v>0</v>
      </c>
      <c r="H72" s="10">
        <f t="shared" si="7"/>
        <v>0.1</v>
      </c>
      <c r="I72" s="19">
        <f t="shared" si="8"/>
        <v>1</v>
      </c>
      <c r="J72" s="33"/>
    </row>
    <row r="73" spans="1:10" ht="37.5">
      <c r="A73" s="1" t="s">
        <v>87</v>
      </c>
      <c r="B73" s="2" t="s">
        <v>39</v>
      </c>
      <c r="C73" s="10">
        <v>0</v>
      </c>
      <c r="D73" s="10">
        <v>0</v>
      </c>
      <c r="E73" s="10">
        <v>0</v>
      </c>
      <c r="F73" s="10">
        <v>0</v>
      </c>
      <c r="G73" s="10">
        <f aca="true" t="shared" si="9" ref="G73:G78">F73-D73</f>
        <v>0</v>
      </c>
      <c r="H73" s="10">
        <f aca="true" t="shared" si="10" ref="H73:H78">F73-C73</f>
        <v>0</v>
      </c>
      <c r="I73" s="19"/>
      <c r="J73" s="23"/>
    </row>
    <row r="74" spans="1:10" ht="37.5">
      <c r="A74" s="1" t="s">
        <v>88</v>
      </c>
      <c r="B74" s="2" t="s">
        <v>26</v>
      </c>
      <c r="C74" s="10">
        <v>0</v>
      </c>
      <c r="D74" s="10">
        <v>0</v>
      </c>
      <c r="E74" s="10">
        <v>0</v>
      </c>
      <c r="F74" s="10">
        <v>0</v>
      </c>
      <c r="G74" s="10">
        <f t="shared" si="9"/>
        <v>0</v>
      </c>
      <c r="H74" s="10">
        <f t="shared" si="10"/>
        <v>0</v>
      </c>
      <c r="I74" s="19"/>
      <c r="J74" s="23"/>
    </row>
    <row r="75" spans="1:10" ht="41.25" customHeight="1">
      <c r="A75" s="1" t="s">
        <v>101</v>
      </c>
      <c r="B75" s="2" t="s">
        <v>102</v>
      </c>
      <c r="C75" s="10">
        <v>35519.5</v>
      </c>
      <c r="D75" s="10">
        <v>35519.5</v>
      </c>
      <c r="E75" s="10">
        <v>44224</v>
      </c>
      <c r="F75" s="10">
        <v>35519.5</v>
      </c>
      <c r="G75" s="10">
        <f t="shared" si="9"/>
        <v>0</v>
      </c>
      <c r="H75" s="10">
        <f t="shared" si="10"/>
        <v>0</v>
      </c>
      <c r="I75" s="19">
        <f aca="true" t="shared" si="11" ref="I75:I81">IF(C75&gt;0,F75/C75-1,1)</f>
        <v>0</v>
      </c>
      <c r="J75" s="23"/>
    </row>
    <row r="76" spans="1:10" ht="62.25" customHeight="1">
      <c r="A76" s="1" t="s">
        <v>100</v>
      </c>
      <c r="B76" s="2" t="s">
        <v>46</v>
      </c>
      <c r="C76" s="10">
        <v>17764.4</v>
      </c>
      <c r="D76" s="10">
        <v>53540.3</v>
      </c>
      <c r="E76" s="10">
        <v>64924.1</v>
      </c>
      <c r="F76" s="10">
        <v>53540.3</v>
      </c>
      <c r="G76" s="10">
        <f t="shared" si="9"/>
        <v>0</v>
      </c>
      <c r="H76" s="10">
        <f t="shared" si="10"/>
        <v>35775.9</v>
      </c>
      <c r="I76" s="19">
        <f t="shared" si="11"/>
        <v>2.0139098421562225</v>
      </c>
      <c r="J76" s="23" t="s">
        <v>264</v>
      </c>
    </row>
    <row r="77" spans="1:10" ht="80.25" customHeight="1">
      <c r="A77" s="1" t="s">
        <v>168</v>
      </c>
      <c r="B77" s="2" t="s">
        <v>194</v>
      </c>
      <c r="C77" s="10">
        <v>62497.3</v>
      </c>
      <c r="D77" s="10">
        <v>68568.8</v>
      </c>
      <c r="E77" s="10">
        <v>51368.2</v>
      </c>
      <c r="F77" s="10">
        <v>68568.8</v>
      </c>
      <c r="G77" s="10">
        <f t="shared" si="9"/>
        <v>0</v>
      </c>
      <c r="H77" s="10">
        <f t="shared" si="10"/>
        <v>6071.5</v>
      </c>
      <c r="I77" s="19">
        <f t="shared" si="11"/>
        <v>0.09714819680210174</v>
      </c>
      <c r="J77" s="23" t="s">
        <v>264</v>
      </c>
    </row>
    <row r="78" spans="1:10" ht="62.25" customHeight="1">
      <c r="A78" s="1" t="s">
        <v>134</v>
      </c>
      <c r="B78" s="2" t="s">
        <v>135</v>
      </c>
      <c r="C78" s="10">
        <v>1308.3</v>
      </c>
      <c r="D78" s="10">
        <v>19474.6</v>
      </c>
      <c r="E78" s="10">
        <v>31487.9</v>
      </c>
      <c r="F78" s="10">
        <v>12345.4</v>
      </c>
      <c r="G78" s="10">
        <f t="shared" si="9"/>
        <v>-7129.199999999999</v>
      </c>
      <c r="H78" s="10">
        <f t="shared" si="10"/>
        <v>11037.1</v>
      </c>
      <c r="I78" s="19">
        <f t="shared" si="11"/>
        <v>8.436214935412368</v>
      </c>
      <c r="J78" s="23" t="s">
        <v>264</v>
      </c>
    </row>
    <row r="79" spans="1:10" ht="158.25" customHeight="1">
      <c r="A79" s="1" t="s">
        <v>144</v>
      </c>
      <c r="B79" s="2" t="s">
        <v>153</v>
      </c>
      <c r="C79" s="10">
        <v>57984.2</v>
      </c>
      <c r="D79" s="10">
        <v>58276.3</v>
      </c>
      <c r="E79" s="10">
        <v>8367.6</v>
      </c>
      <c r="F79" s="10">
        <v>35224.7</v>
      </c>
      <c r="G79" s="10">
        <v>0</v>
      </c>
      <c r="H79" s="10">
        <v>0</v>
      </c>
      <c r="I79" s="19">
        <f t="shared" si="11"/>
        <v>-0.3925120981232819</v>
      </c>
      <c r="J79" s="23" t="s">
        <v>264</v>
      </c>
    </row>
    <row r="80" spans="1:10" ht="117.75" customHeight="1">
      <c r="A80" s="1" t="s">
        <v>145</v>
      </c>
      <c r="B80" s="2" t="s">
        <v>154</v>
      </c>
      <c r="C80" s="10">
        <v>26030.1</v>
      </c>
      <c r="D80" s="10">
        <v>21424.9</v>
      </c>
      <c r="E80" s="10">
        <v>348.6</v>
      </c>
      <c r="F80" s="10">
        <v>1467.7</v>
      </c>
      <c r="G80" s="10">
        <v>0</v>
      </c>
      <c r="H80" s="10">
        <v>0</v>
      </c>
      <c r="I80" s="19">
        <f t="shared" si="11"/>
        <v>-0.9436152761610597</v>
      </c>
      <c r="J80" s="23" t="s">
        <v>264</v>
      </c>
    </row>
    <row r="81" spans="1:10" ht="0.75" customHeight="1">
      <c r="A81" s="1" t="s">
        <v>112</v>
      </c>
      <c r="B81" s="2" t="s">
        <v>27</v>
      </c>
      <c r="C81" s="10">
        <v>0</v>
      </c>
      <c r="D81" s="10">
        <v>0</v>
      </c>
      <c r="E81" s="10">
        <v>0</v>
      </c>
      <c r="F81" s="10">
        <v>0</v>
      </c>
      <c r="G81" s="10">
        <f>F81-D81</f>
        <v>0</v>
      </c>
      <c r="H81" s="10">
        <f>F81-C81</f>
        <v>0</v>
      </c>
      <c r="I81" s="19">
        <f t="shared" si="11"/>
        <v>1</v>
      </c>
      <c r="J81" s="23" t="s">
        <v>140</v>
      </c>
    </row>
    <row r="82" spans="1:10" ht="75" hidden="1">
      <c r="A82" s="1" t="s">
        <v>113</v>
      </c>
      <c r="B82" s="2" t="s">
        <v>114</v>
      </c>
      <c r="C82" s="11">
        <v>0</v>
      </c>
      <c r="D82" s="11">
        <v>0</v>
      </c>
      <c r="E82" s="11">
        <v>0</v>
      </c>
      <c r="F82" s="11">
        <v>0</v>
      </c>
      <c r="G82" s="10">
        <f>F82-D82</f>
        <v>0</v>
      </c>
      <c r="H82" s="10">
        <f>F82-C82</f>
        <v>0</v>
      </c>
      <c r="I82" s="19"/>
      <c r="J82" s="23" t="s">
        <v>150</v>
      </c>
    </row>
    <row r="83" spans="1:10" ht="135.75" customHeight="1" hidden="1">
      <c r="A83" s="1" t="s">
        <v>169</v>
      </c>
      <c r="B83" s="2" t="s">
        <v>195</v>
      </c>
      <c r="C83" s="11">
        <v>0</v>
      </c>
      <c r="D83" s="11">
        <v>0</v>
      </c>
      <c r="E83" s="11">
        <v>0</v>
      </c>
      <c r="F83" s="11">
        <v>0</v>
      </c>
      <c r="G83" s="10">
        <f>F83-D83</f>
        <v>0</v>
      </c>
      <c r="H83" s="10">
        <f>F83-C83</f>
        <v>0</v>
      </c>
      <c r="I83" s="19"/>
      <c r="J83" s="23"/>
    </row>
    <row r="84" spans="1:10" ht="81" customHeight="1">
      <c r="A84" s="1" t="s">
        <v>247</v>
      </c>
      <c r="B84" s="2" t="s">
        <v>250</v>
      </c>
      <c r="C84" s="11">
        <v>3169.8</v>
      </c>
      <c r="D84" s="11">
        <v>3138.6</v>
      </c>
      <c r="E84" s="11">
        <v>0</v>
      </c>
      <c r="F84" s="11">
        <v>3138.6</v>
      </c>
      <c r="G84" s="10">
        <v>0</v>
      </c>
      <c r="H84" s="10">
        <v>0</v>
      </c>
      <c r="I84" s="19">
        <f>IF(C84&gt;0,F84/C84-1,1)</f>
        <v>-0.009842892296043959</v>
      </c>
      <c r="J84" s="23"/>
    </row>
    <row r="85" spans="1:10" ht="60" customHeight="1">
      <c r="A85" s="1" t="s">
        <v>248</v>
      </c>
      <c r="B85" s="2" t="s">
        <v>251</v>
      </c>
      <c r="C85" s="11">
        <v>3358.4</v>
      </c>
      <c r="D85" s="11">
        <v>3358.4</v>
      </c>
      <c r="E85" s="11">
        <v>0</v>
      </c>
      <c r="F85" s="11">
        <v>3187.2</v>
      </c>
      <c r="G85" s="10">
        <v>0</v>
      </c>
      <c r="H85" s="10">
        <v>0</v>
      </c>
      <c r="I85" s="19">
        <f>IF(C85&gt;0,F85/C85-1,1)</f>
        <v>-0.050976655550262095</v>
      </c>
      <c r="J85" s="23"/>
    </row>
    <row r="86" spans="1:10" ht="56.25" hidden="1">
      <c r="A86" s="1" t="s">
        <v>170</v>
      </c>
      <c r="B86" s="2" t="s">
        <v>219</v>
      </c>
      <c r="C86" s="11">
        <v>0</v>
      </c>
      <c r="D86" s="11">
        <v>0</v>
      </c>
      <c r="E86" s="11">
        <v>0</v>
      </c>
      <c r="F86" s="11">
        <v>0</v>
      </c>
      <c r="G86" s="10">
        <f aca="true" t="shared" si="12" ref="G86:G96">F86-D86</f>
        <v>0</v>
      </c>
      <c r="H86" s="10">
        <f aca="true" t="shared" si="13" ref="H86:H96">F86-C86</f>
        <v>0</v>
      </c>
      <c r="I86" s="19">
        <f aca="true" t="shared" si="14" ref="I86:I96">IF(C86&gt;0,F86/C86-1,1)</f>
        <v>1</v>
      </c>
      <c r="J86" s="23" t="s">
        <v>189</v>
      </c>
    </row>
    <row r="87" spans="1:10" ht="93.75">
      <c r="A87" s="1" t="s">
        <v>184</v>
      </c>
      <c r="B87" s="2" t="s">
        <v>196</v>
      </c>
      <c r="C87" s="11">
        <v>8434</v>
      </c>
      <c r="D87" s="11">
        <v>8434</v>
      </c>
      <c r="E87" s="11">
        <v>7921.7</v>
      </c>
      <c r="F87" s="11">
        <v>8434</v>
      </c>
      <c r="G87" s="10">
        <f t="shared" si="12"/>
        <v>0</v>
      </c>
      <c r="H87" s="10">
        <f t="shared" si="13"/>
        <v>0</v>
      </c>
      <c r="I87" s="19">
        <f t="shared" si="14"/>
        <v>0</v>
      </c>
      <c r="J87" s="23"/>
    </row>
    <row r="88" spans="1:10" ht="75">
      <c r="A88" s="1" t="s">
        <v>249</v>
      </c>
      <c r="B88" s="2" t="s">
        <v>252</v>
      </c>
      <c r="C88" s="11">
        <v>1287</v>
      </c>
      <c r="D88" s="11">
        <v>1287</v>
      </c>
      <c r="E88" s="11">
        <v>0</v>
      </c>
      <c r="F88" s="11">
        <v>1287</v>
      </c>
      <c r="G88" s="10">
        <f>F88-D88</f>
        <v>0</v>
      </c>
      <c r="H88" s="10">
        <f>F88-C88</f>
        <v>0</v>
      </c>
      <c r="I88" s="19">
        <f>IF(C88&gt;0,F88/C88-1,1)</f>
        <v>0</v>
      </c>
      <c r="J88" s="23"/>
    </row>
    <row r="89" spans="1:10" ht="81" customHeight="1" hidden="1">
      <c r="A89" s="1" t="s">
        <v>171</v>
      </c>
      <c r="B89" s="2" t="s">
        <v>197</v>
      </c>
      <c r="C89" s="11">
        <v>0</v>
      </c>
      <c r="D89" s="11">
        <v>0</v>
      </c>
      <c r="E89" s="11">
        <v>0</v>
      </c>
      <c r="F89" s="11">
        <v>0</v>
      </c>
      <c r="G89" s="10">
        <f>F89-D89</f>
        <v>0</v>
      </c>
      <c r="H89" s="10">
        <f>F89-C89</f>
        <v>0</v>
      </c>
      <c r="I89" s="19">
        <f>IF(C89&gt;0,F89/C89-1,1)</f>
        <v>1</v>
      </c>
      <c r="J89" s="23"/>
    </row>
    <row r="90" spans="1:10" ht="56.25">
      <c r="A90" s="1" t="s">
        <v>136</v>
      </c>
      <c r="B90" s="2" t="s">
        <v>137</v>
      </c>
      <c r="C90" s="11">
        <v>512.1</v>
      </c>
      <c r="D90" s="11">
        <v>512.1</v>
      </c>
      <c r="E90" s="11">
        <v>618.7</v>
      </c>
      <c r="F90" s="11">
        <v>512.1</v>
      </c>
      <c r="G90" s="10">
        <f t="shared" si="12"/>
        <v>0</v>
      </c>
      <c r="H90" s="10">
        <f t="shared" si="13"/>
        <v>0</v>
      </c>
      <c r="I90" s="19">
        <f t="shared" si="14"/>
        <v>0</v>
      </c>
      <c r="J90" s="23"/>
    </row>
    <row r="91" spans="1:10" ht="37.5">
      <c r="A91" s="1" t="s">
        <v>221</v>
      </c>
      <c r="B91" s="2" t="s">
        <v>222</v>
      </c>
      <c r="C91" s="11">
        <v>270.9</v>
      </c>
      <c r="D91" s="11">
        <v>245.8</v>
      </c>
      <c r="E91" s="11">
        <v>739</v>
      </c>
      <c r="F91" s="11">
        <v>245.8</v>
      </c>
      <c r="G91" s="10">
        <f t="shared" si="12"/>
        <v>0</v>
      </c>
      <c r="H91" s="10">
        <f t="shared" si="13"/>
        <v>-25.099999999999966</v>
      </c>
      <c r="I91" s="19">
        <f>IF(C91&gt;0,F91/C91-1,1)</f>
        <v>-0.09265411590992978</v>
      </c>
      <c r="J91" s="23"/>
    </row>
    <row r="92" spans="1:10" ht="37.5">
      <c r="A92" s="1" t="s">
        <v>115</v>
      </c>
      <c r="B92" s="2" t="s">
        <v>116</v>
      </c>
      <c r="C92" s="11">
        <v>324.7</v>
      </c>
      <c r="D92" s="11">
        <v>324.7</v>
      </c>
      <c r="E92" s="11">
        <v>0</v>
      </c>
      <c r="F92" s="11">
        <v>324.7</v>
      </c>
      <c r="G92" s="10">
        <f t="shared" si="12"/>
        <v>0</v>
      </c>
      <c r="H92" s="10">
        <f t="shared" si="13"/>
        <v>0</v>
      </c>
      <c r="I92" s="19">
        <f>IF(C92&gt;0,F92/C92-1,1)</f>
        <v>0</v>
      </c>
      <c r="J92" s="23"/>
    </row>
    <row r="93" spans="1:10" ht="63.75" customHeight="1">
      <c r="A93" s="1" t="s">
        <v>146</v>
      </c>
      <c r="B93" s="2" t="s">
        <v>156</v>
      </c>
      <c r="C93" s="11">
        <v>264.4</v>
      </c>
      <c r="D93" s="11">
        <v>228.47</v>
      </c>
      <c r="E93" s="11">
        <v>224.9</v>
      </c>
      <c r="F93" s="11">
        <v>228.4</v>
      </c>
      <c r="G93" s="10">
        <f t="shared" si="12"/>
        <v>-0.06999999999999318</v>
      </c>
      <c r="H93" s="10">
        <f t="shared" si="13"/>
        <v>-35.99999999999997</v>
      </c>
      <c r="I93" s="19">
        <f t="shared" si="14"/>
        <v>-0.1361573373676247</v>
      </c>
      <c r="J93" s="23" t="s">
        <v>264</v>
      </c>
    </row>
    <row r="94" spans="1:10" ht="119.25" customHeight="1">
      <c r="A94" s="1" t="s">
        <v>258</v>
      </c>
      <c r="B94" s="2" t="s">
        <v>272</v>
      </c>
      <c r="C94" s="11">
        <v>0</v>
      </c>
      <c r="D94" s="11">
        <v>903</v>
      </c>
      <c r="E94" s="11">
        <v>0</v>
      </c>
      <c r="F94" s="11">
        <v>877.9</v>
      </c>
      <c r="G94" s="10">
        <f>F94-D94</f>
        <v>-25.100000000000023</v>
      </c>
      <c r="H94" s="10">
        <f>F94-C94</f>
        <v>877.9</v>
      </c>
      <c r="I94" s="19">
        <f>IF(C94&gt;0,F94/C94-1,1)</f>
        <v>1</v>
      </c>
      <c r="J94" s="23" t="s">
        <v>264</v>
      </c>
    </row>
    <row r="95" spans="1:10" ht="62.25" customHeight="1">
      <c r="A95" s="1" t="s">
        <v>142</v>
      </c>
      <c r="B95" s="3" t="s">
        <v>135</v>
      </c>
      <c r="C95" s="11">
        <v>0</v>
      </c>
      <c r="D95" s="11">
        <v>0</v>
      </c>
      <c r="E95" s="11">
        <v>0</v>
      </c>
      <c r="F95" s="11">
        <v>0</v>
      </c>
      <c r="G95" s="10">
        <f t="shared" si="12"/>
        <v>0</v>
      </c>
      <c r="H95" s="10">
        <f t="shared" si="13"/>
        <v>0</v>
      </c>
      <c r="I95" s="19">
        <f t="shared" si="14"/>
        <v>1</v>
      </c>
      <c r="J95" s="23" t="s">
        <v>264</v>
      </c>
    </row>
    <row r="96" spans="1:10" ht="56.25">
      <c r="A96" s="1" t="s">
        <v>103</v>
      </c>
      <c r="B96" s="2" t="s">
        <v>28</v>
      </c>
      <c r="C96" s="11">
        <v>21807.9</v>
      </c>
      <c r="D96" s="11">
        <v>69568</v>
      </c>
      <c r="E96" s="11">
        <v>58264.9</v>
      </c>
      <c r="F96" s="11">
        <v>57670.9</v>
      </c>
      <c r="G96" s="10">
        <f t="shared" si="12"/>
        <v>-11897.099999999999</v>
      </c>
      <c r="H96" s="10">
        <f t="shared" si="13"/>
        <v>35863</v>
      </c>
      <c r="I96" s="19">
        <f t="shared" si="14"/>
        <v>1.6444958019800162</v>
      </c>
      <c r="J96" s="23" t="s">
        <v>264</v>
      </c>
    </row>
    <row r="97" spans="1:10" ht="56.25" hidden="1">
      <c r="A97" s="1" t="s">
        <v>126</v>
      </c>
      <c r="B97" s="2" t="s">
        <v>127</v>
      </c>
      <c r="C97" s="11">
        <v>0</v>
      </c>
      <c r="D97" s="11">
        <v>0</v>
      </c>
      <c r="E97" s="11">
        <v>0</v>
      </c>
      <c r="F97" s="11">
        <v>0</v>
      </c>
      <c r="G97" s="10">
        <v>0</v>
      </c>
      <c r="H97" s="10">
        <v>0</v>
      </c>
      <c r="I97" s="19"/>
      <c r="J97" s="23" t="s">
        <v>235</v>
      </c>
    </row>
    <row r="98" spans="1:10" ht="56.25" hidden="1">
      <c r="A98" s="1" t="s">
        <v>124</v>
      </c>
      <c r="B98" s="2" t="s">
        <v>125</v>
      </c>
      <c r="C98" s="11">
        <v>0</v>
      </c>
      <c r="D98" s="11">
        <v>0</v>
      </c>
      <c r="E98" s="11">
        <v>0</v>
      </c>
      <c r="F98" s="11">
        <v>0</v>
      </c>
      <c r="G98" s="10">
        <v>0</v>
      </c>
      <c r="H98" s="10">
        <v>0</v>
      </c>
      <c r="I98" s="19"/>
      <c r="J98" s="23" t="s">
        <v>235</v>
      </c>
    </row>
    <row r="99" spans="1:10" ht="56.25" hidden="1">
      <c r="A99" s="1" t="s">
        <v>185</v>
      </c>
      <c r="B99" s="2" t="s">
        <v>198</v>
      </c>
      <c r="C99" s="11">
        <v>0</v>
      </c>
      <c r="D99" s="11">
        <v>0</v>
      </c>
      <c r="E99" s="11">
        <v>0</v>
      </c>
      <c r="F99" s="11">
        <v>0</v>
      </c>
      <c r="G99" s="10">
        <f>F99-D99</f>
        <v>0</v>
      </c>
      <c r="H99" s="10">
        <f>F99-C99</f>
        <v>0</v>
      </c>
      <c r="I99" s="19">
        <f aca="true" t="shared" si="15" ref="I99:I109">IF(C99&gt;0,F99/C99-1,1)</f>
        <v>1</v>
      </c>
      <c r="J99" s="23" t="s">
        <v>235</v>
      </c>
    </row>
    <row r="100" spans="1:10" ht="56.25">
      <c r="A100" s="1" t="s">
        <v>104</v>
      </c>
      <c r="B100" s="2" t="s">
        <v>29</v>
      </c>
      <c r="C100" s="11">
        <v>199993.8</v>
      </c>
      <c r="D100" s="11">
        <v>211347.9</v>
      </c>
      <c r="E100" s="11">
        <v>184721.4</v>
      </c>
      <c r="F100" s="11">
        <v>211347.9</v>
      </c>
      <c r="G100" s="10">
        <f>F100-D100</f>
        <v>0</v>
      </c>
      <c r="H100" s="10">
        <f>F100-C100</f>
        <v>11354.100000000006</v>
      </c>
      <c r="I100" s="19">
        <f t="shared" si="15"/>
        <v>0.05677225994005819</v>
      </c>
      <c r="J100" s="23"/>
    </row>
    <row r="101" spans="1:10" ht="93.75">
      <c r="A101" s="1" t="s">
        <v>118</v>
      </c>
      <c r="B101" s="2" t="s">
        <v>117</v>
      </c>
      <c r="C101" s="11">
        <v>27.5</v>
      </c>
      <c r="D101" s="11">
        <v>27.5</v>
      </c>
      <c r="E101" s="11">
        <v>9.1</v>
      </c>
      <c r="F101" s="11">
        <v>27.5</v>
      </c>
      <c r="G101" s="10">
        <f>F101-D101</f>
        <v>0</v>
      </c>
      <c r="H101" s="10">
        <f>F101-C101</f>
        <v>0</v>
      </c>
      <c r="I101" s="19">
        <f t="shared" si="15"/>
        <v>0</v>
      </c>
      <c r="J101" s="23"/>
    </row>
    <row r="102" spans="1:10" ht="135.75" customHeight="1">
      <c r="A102" s="1" t="s">
        <v>105</v>
      </c>
      <c r="B102" s="2" t="s">
        <v>30</v>
      </c>
      <c r="C102" s="11">
        <v>0</v>
      </c>
      <c r="D102" s="11">
        <v>0</v>
      </c>
      <c r="E102" s="11">
        <v>1507.4</v>
      </c>
      <c r="F102" s="11">
        <v>0</v>
      </c>
      <c r="G102" s="10">
        <f aca="true" t="shared" si="16" ref="G102:G108">F102-D102</f>
        <v>0</v>
      </c>
      <c r="H102" s="10">
        <f aca="true" t="shared" si="17" ref="H102:H108">F102-C102</f>
        <v>0</v>
      </c>
      <c r="I102" s="19">
        <f t="shared" si="15"/>
        <v>1</v>
      </c>
      <c r="J102" s="23" t="s">
        <v>264</v>
      </c>
    </row>
    <row r="103" spans="1:10" ht="98.25" customHeight="1">
      <c r="A103" s="1" t="s">
        <v>106</v>
      </c>
      <c r="B103" s="2" t="s">
        <v>31</v>
      </c>
      <c r="C103" s="11">
        <v>0</v>
      </c>
      <c r="D103" s="11">
        <v>744.7</v>
      </c>
      <c r="E103" s="11">
        <v>1384.3</v>
      </c>
      <c r="F103" s="11">
        <v>744.7</v>
      </c>
      <c r="G103" s="10">
        <f t="shared" si="16"/>
        <v>0</v>
      </c>
      <c r="H103" s="10">
        <f t="shared" si="17"/>
        <v>744.7</v>
      </c>
      <c r="I103" s="19">
        <f t="shared" si="15"/>
        <v>1</v>
      </c>
      <c r="J103" s="23" t="s">
        <v>264</v>
      </c>
    </row>
    <row r="104" spans="1:10" ht="112.5">
      <c r="A104" s="1" t="s">
        <v>143</v>
      </c>
      <c r="B104" s="2" t="s">
        <v>31</v>
      </c>
      <c r="C104" s="11">
        <v>1600</v>
      </c>
      <c r="D104" s="11">
        <v>1968.2</v>
      </c>
      <c r="E104" s="11">
        <v>687.6</v>
      </c>
      <c r="F104" s="11">
        <v>1968.2</v>
      </c>
      <c r="G104" s="10">
        <f t="shared" si="16"/>
        <v>0</v>
      </c>
      <c r="H104" s="10">
        <f t="shared" si="17"/>
        <v>368.20000000000005</v>
      </c>
      <c r="I104" s="19">
        <f t="shared" si="15"/>
        <v>0.23012500000000014</v>
      </c>
      <c r="J104" s="23" t="s">
        <v>264</v>
      </c>
    </row>
    <row r="105" spans="1:10" ht="124.5" customHeight="1">
      <c r="A105" s="1" t="s">
        <v>143</v>
      </c>
      <c r="B105" s="2" t="s">
        <v>271</v>
      </c>
      <c r="C105" s="11">
        <v>0</v>
      </c>
      <c r="D105" s="11">
        <v>250.8</v>
      </c>
      <c r="E105" s="11">
        <v>0</v>
      </c>
      <c r="F105" s="11">
        <v>250.8</v>
      </c>
      <c r="G105" s="10">
        <f>F105-D105</f>
        <v>0</v>
      </c>
      <c r="H105" s="10">
        <f>F105-C105</f>
        <v>250.8</v>
      </c>
      <c r="I105" s="19">
        <f>IF(C105&gt;0,F105/C105-1,1)</f>
        <v>1</v>
      </c>
      <c r="J105" s="23" t="s">
        <v>264</v>
      </c>
    </row>
    <row r="106" spans="1:10" ht="93.75">
      <c r="A106" s="1" t="s">
        <v>227</v>
      </c>
      <c r="B106" s="2" t="s">
        <v>228</v>
      </c>
      <c r="C106" s="11">
        <v>9343.2</v>
      </c>
      <c r="D106" s="11">
        <v>7516.8</v>
      </c>
      <c r="E106" s="11">
        <v>9343.2</v>
      </c>
      <c r="F106" s="11">
        <v>7516.8</v>
      </c>
      <c r="G106" s="10">
        <f t="shared" si="16"/>
        <v>0</v>
      </c>
      <c r="H106" s="10">
        <f t="shared" si="17"/>
        <v>-1826.4000000000005</v>
      </c>
      <c r="I106" s="19">
        <f t="shared" si="15"/>
        <v>-0.1954790649884408</v>
      </c>
      <c r="J106" s="23" t="s">
        <v>264</v>
      </c>
    </row>
    <row r="107" spans="1:10" ht="56.25">
      <c r="A107" s="1" t="s">
        <v>223</v>
      </c>
      <c r="B107" s="2" t="s">
        <v>224</v>
      </c>
      <c r="C107" s="11">
        <v>0</v>
      </c>
      <c r="D107" s="11">
        <v>0</v>
      </c>
      <c r="E107" s="11">
        <v>298.8</v>
      </c>
      <c r="F107" s="11">
        <v>0</v>
      </c>
      <c r="G107" s="10">
        <f t="shared" si="16"/>
        <v>0</v>
      </c>
      <c r="H107" s="10">
        <f t="shared" si="17"/>
        <v>0</v>
      </c>
      <c r="I107" s="19">
        <f t="shared" si="15"/>
        <v>1</v>
      </c>
      <c r="J107" s="23" t="s">
        <v>264</v>
      </c>
    </row>
    <row r="108" spans="1:10" ht="37.5">
      <c r="A108" s="1" t="s">
        <v>186</v>
      </c>
      <c r="B108" s="2" t="s">
        <v>199</v>
      </c>
      <c r="C108" s="11">
        <v>2437.1</v>
      </c>
      <c r="D108" s="11">
        <v>2437.1</v>
      </c>
      <c r="E108" s="11">
        <v>2374.1</v>
      </c>
      <c r="F108" s="11">
        <v>2437.1</v>
      </c>
      <c r="G108" s="10">
        <f t="shared" si="16"/>
        <v>0</v>
      </c>
      <c r="H108" s="10">
        <f t="shared" si="17"/>
        <v>0</v>
      </c>
      <c r="I108" s="19">
        <f t="shared" si="15"/>
        <v>0</v>
      </c>
      <c r="J108" s="23"/>
    </row>
    <row r="109" spans="1:10" ht="93.75" hidden="1">
      <c r="A109" s="1" t="s">
        <v>147</v>
      </c>
      <c r="B109" s="2" t="s">
        <v>157</v>
      </c>
      <c r="C109" s="11">
        <v>0</v>
      </c>
      <c r="D109" s="11">
        <v>0</v>
      </c>
      <c r="E109" s="11">
        <v>0</v>
      </c>
      <c r="F109" s="11">
        <v>0</v>
      </c>
      <c r="G109" s="10">
        <f aca="true" t="shared" si="18" ref="G109:G122">F109-D109</f>
        <v>0</v>
      </c>
      <c r="H109" s="10">
        <f aca="true" t="shared" si="19" ref="H109:H122">F109-C109</f>
        <v>0</v>
      </c>
      <c r="I109" s="19">
        <f t="shared" si="15"/>
        <v>1</v>
      </c>
      <c r="J109" s="23" t="s">
        <v>190</v>
      </c>
    </row>
    <row r="110" spans="1:10" ht="75" hidden="1">
      <c r="A110" s="1" t="s">
        <v>128</v>
      </c>
      <c r="B110" s="2" t="s">
        <v>129</v>
      </c>
      <c r="C110" s="11">
        <v>0</v>
      </c>
      <c r="D110" s="11">
        <v>0</v>
      </c>
      <c r="E110" s="11">
        <v>0</v>
      </c>
      <c r="F110" s="11">
        <v>0</v>
      </c>
      <c r="G110" s="10">
        <v>0</v>
      </c>
      <c r="H110" s="10">
        <v>0</v>
      </c>
      <c r="I110" s="19"/>
      <c r="J110" s="23"/>
    </row>
    <row r="111" spans="1:10" ht="93.75">
      <c r="A111" s="1" t="s">
        <v>107</v>
      </c>
      <c r="B111" s="2" t="s">
        <v>32</v>
      </c>
      <c r="C111" s="11">
        <v>7272</v>
      </c>
      <c r="D111" s="11">
        <v>7222</v>
      </c>
      <c r="E111" s="11">
        <v>7090.1</v>
      </c>
      <c r="F111" s="11">
        <v>7222</v>
      </c>
      <c r="G111" s="10">
        <f t="shared" si="18"/>
        <v>0</v>
      </c>
      <c r="H111" s="10">
        <f t="shared" si="19"/>
        <v>-50</v>
      </c>
      <c r="I111" s="19">
        <f aca="true" t="shared" si="20" ref="I111:I122">IF(C111&gt;0,F111/C111-1,1)</f>
        <v>-0.006875687568756894</v>
      </c>
      <c r="J111" s="23"/>
    </row>
    <row r="112" spans="1:10" ht="82.5" customHeight="1" hidden="1">
      <c r="A112" s="1" t="s">
        <v>148</v>
      </c>
      <c r="B112" s="2" t="s">
        <v>155</v>
      </c>
      <c r="C112" s="11">
        <v>0</v>
      </c>
      <c r="D112" s="11">
        <v>0</v>
      </c>
      <c r="E112" s="11">
        <v>0</v>
      </c>
      <c r="F112" s="11">
        <v>0</v>
      </c>
      <c r="G112" s="10">
        <f t="shared" si="18"/>
        <v>0</v>
      </c>
      <c r="H112" s="10">
        <f t="shared" si="19"/>
        <v>0</v>
      </c>
      <c r="I112" s="19"/>
      <c r="J112" s="23"/>
    </row>
    <row r="113" spans="1:10" ht="56.25">
      <c r="A113" s="1" t="s">
        <v>119</v>
      </c>
      <c r="B113" s="2" t="s">
        <v>98</v>
      </c>
      <c r="C113" s="11">
        <v>100</v>
      </c>
      <c r="D113" s="11">
        <v>1370.7</v>
      </c>
      <c r="E113" s="11">
        <v>1409.9</v>
      </c>
      <c r="F113" s="11">
        <v>1370.7</v>
      </c>
      <c r="G113" s="10">
        <f>F113-D113</f>
        <v>0</v>
      </c>
      <c r="H113" s="10">
        <f>F113-C113</f>
        <v>1270.7</v>
      </c>
      <c r="I113" s="19">
        <f t="shared" si="20"/>
        <v>12.707</v>
      </c>
      <c r="J113" s="23" t="s">
        <v>264</v>
      </c>
    </row>
    <row r="114" spans="1:10" ht="75" hidden="1">
      <c r="A114" s="1" t="s">
        <v>149</v>
      </c>
      <c r="B114" s="2" t="s">
        <v>158</v>
      </c>
      <c r="C114" s="11">
        <v>0</v>
      </c>
      <c r="D114" s="11">
        <v>0</v>
      </c>
      <c r="E114" s="11">
        <v>0</v>
      </c>
      <c r="F114" s="11">
        <v>0</v>
      </c>
      <c r="G114" s="15">
        <f>F114-D114</f>
        <v>0</v>
      </c>
      <c r="H114" s="15">
        <f>F114-C114</f>
        <v>0</v>
      </c>
      <c r="I114" s="16"/>
      <c r="J114" s="17" t="s">
        <v>239</v>
      </c>
    </row>
    <row r="115" spans="1:10" ht="123.75" customHeight="1">
      <c r="A115" s="1" t="s">
        <v>89</v>
      </c>
      <c r="B115" s="2" t="s">
        <v>33</v>
      </c>
      <c r="C115" s="11">
        <v>79</v>
      </c>
      <c r="D115" s="11">
        <v>279</v>
      </c>
      <c r="E115" s="11">
        <v>25</v>
      </c>
      <c r="F115" s="11">
        <v>264</v>
      </c>
      <c r="G115" s="10">
        <f t="shared" si="18"/>
        <v>-15</v>
      </c>
      <c r="H115" s="10">
        <f t="shared" si="19"/>
        <v>185</v>
      </c>
      <c r="I115" s="19">
        <f t="shared" si="20"/>
        <v>2.3417721518987342</v>
      </c>
      <c r="J115" s="23" t="s">
        <v>265</v>
      </c>
    </row>
    <row r="116" spans="1:10" ht="74.25" customHeight="1" hidden="1">
      <c r="A116" s="1" t="s">
        <v>120</v>
      </c>
      <c r="B116" s="2" t="s">
        <v>121</v>
      </c>
      <c r="C116" s="11">
        <v>0</v>
      </c>
      <c r="D116" s="11">
        <v>0</v>
      </c>
      <c r="E116" s="11">
        <v>0</v>
      </c>
      <c r="F116" s="11">
        <v>0</v>
      </c>
      <c r="G116" s="15">
        <f t="shared" si="18"/>
        <v>0</v>
      </c>
      <c r="H116" s="15">
        <f t="shared" si="19"/>
        <v>0</v>
      </c>
      <c r="I116" s="16">
        <f t="shared" si="20"/>
        <v>1</v>
      </c>
      <c r="J116" s="14" t="s">
        <v>151</v>
      </c>
    </row>
    <row r="117" spans="1:10" ht="74.25" customHeight="1">
      <c r="A117" s="1" t="s">
        <v>229</v>
      </c>
      <c r="B117" s="2" t="s">
        <v>230</v>
      </c>
      <c r="C117" s="11">
        <v>0</v>
      </c>
      <c r="D117" s="11">
        <v>0</v>
      </c>
      <c r="E117" s="11">
        <v>443.9</v>
      </c>
      <c r="F117" s="11">
        <v>78.6</v>
      </c>
      <c r="G117" s="10">
        <f t="shared" si="18"/>
        <v>78.6</v>
      </c>
      <c r="H117" s="10">
        <f t="shared" si="19"/>
        <v>78.6</v>
      </c>
      <c r="I117" s="19">
        <f>IF(C117&gt;0,F117/C117-1,1)</f>
        <v>1</v>
      </c>
      <c r="J117" s="23" t="s">
        <v>236</v>
      </c>
    </row>
    <row r="118" spans="1:10" ht="75">
      <c r="A118" s="1" t="s">
        <v>138</v>
      </c>
      <c r="B118" s="2" t="s">
        <v>139</v>
      </c>
      <c r="C118" s="11">
        <v>0</v>
      </c>
      <c r="D118" s="11">
        <v>0</v>
      </c>
      <c r="E118" s="11">
        <v>7</v>
      </c>
      <c r="F118" s="11">
        <v>0</v>
      </c>
      <c r="G118" s="10">
        <f t="shared" si="18"/>
        <v>0</v>
      </c>
      <c r="H118" s="10">
        <f t="shared" si="19"/>
        <v>0</v>
      </c>
      <c r="I118" s="19">
        <f>IF(C118&gt;0,F118/C118-1,1)</f>
        <v>1</v>
      </c>
      <c r="J118" s="23" t="s">
        <v>236</v>
      </c>
    </row>
    <row r="119" spans="1:10" ht="93.75">
      <c r="A119" s="1" t="s">
        <v>231</v>
      </c>
      <c r="B119" s="2" t="s">
        <v>233</v>
      </c>
      <c r="C119" s="11">
        <v>0</v>
      </c>
      <c r="D119" s="11">
        <v>0</v>
      </c>
      <c r="E119" s="11">
        <v>-362.1</v>
      </c>
      <c r="F119" s="11">
        <v>-77</v>
      </c>
      <c r="G119" s="10">
        <f t="shared" si="18"/>
        <v>-77</v>
      </c>
      <c r="H119" s="10">
        <f t="shared" si="19"/>
        <v>-77</v>
      </c>
      <c r="I119" s="19">
        <f>IF(C119&gt;0,F119/C119-1,1)</f>
        <v>1</v>
      </c>
      <c r="J119" s="23" t="s">
        <v>237</v>
      </c>
    </row>
    <row r="120" spans="1:10" ht="93.75">
      <c r="A120" s="1" t="s">
        <v>232</v>
      </c>
      <c r="B120" s="2" t="s">
        <v>234</v>
      </c>
      <c r="C120" s="11">
        <v>0</v>
      </c>
      <c r="D120" s="11">
        <v>0</v>
      </c>
      <c r="E120" s="11">
        <v>-74.3</v>
      </c>
      <c r="F120" s="11">
        <v>0</v>
      </c>
      <c r="G120" s="10">
        <f t="shared" si="18"/>
        <v>0</v>
      </c>
      <c r="H120" s="10">
        <f t="shared" si="19"/>
        <v>0</v>
      </c>
      <c r="I120" s="19">
        <f>IF(C120&gt;0,F120/C120-1,1)</f>
        <v>1</v>
      </c>
      <c r="J120" s="23" t="s">
        <v>238</v>
      </c>
    </row>
    <row r="121" spans="1:10" ht="75">
      <c r="A121" s="1" t="s">
        <v>122</v>
      </c>
      <c r="B121" s="2" t="s">
        <v>123</v>
      </c>
      <c r="C121" s="11">
        <v>0</v>
      </c>
      <c r="D121" s="11">
        <v>0</v>
      </c>
      <c r="E121" s="11">
        <v>-47.3</v>
      </c>
      <c r="F121" s="11">
        <v>-1424.1</v>
      </c>
      <c r="G121" s="10">
        <f t="shared" si="18"/>
        <v>-1424.1</v>
      </c>
      <c r="H121" s="10">
        <f t="shared" si="19"/>
        <v>-1424.1</v>
      </c>
      <c r="I121" s="19">
        <f t="shared" si="20"/>
        <v>1</v>
      </c>
      <c r="J121" s="23" t="s">
        <v>191</v>
      </c>
    </row>
    <row r="122" spans="1:10" ht="18.75">
      <c r="A122" s="26" t="s">
        <v>34</v>
      </c>
      <c r="B122" s="27"/>
      <c r="C122" s="18">
        <f>SUM(C5:C121)</f>
        <v>634637.6</v>
      </c>
      <c r="D122" s="18">
        <f>SUM(D5:D121)+0.1</f>
        <v>751169.2699999998</v>
      </c>
      <c r="E122" s="18">
        <v>625707.7000000001</v>
      </c>
      <c r="F122" s="18">
        <f>SUM(F5:F121)+0.4</f>
        <v>691164.9</v>
      </c>
      <c r="G122" s="18">
        <f t="shared" si="18"/>
        <v>-60004.36999999976</v>
      </c>
      <c r="H122" s="18">
        <f t="shared" si="19"/>
        <v>56527.30000000005</v>
      </c>
      <c r="I122" s="24">
        <f t="shared" si="20"/>
        <v>0.08907020321518933</v>
      </c>
      <c r="J122" s="18"/>
    </row>
  </sheetData>
  <sheetProtection/>
  <mergeCells count="5">
    <mergeCell ref="B2:I2"/>
    <mergeCell ref="A122:B122"/>
    <mergeCell ref="J10:J13"/>
    <mergeCell ref="J38:J42"/>
    <mergeCell ref="J52:J72"/>
  </mergeCells>
  <printOptions/>
  <pageMargins left="0.7086614173228347" right="0.7086614173228347" top="0.7480314960629921" bottom="0.7480314960629921" header="0.31496062992125984" footer="0.31496062992125984"/>
  <pageSetup fitToHeight="5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Андреева</cp:lastModifiedBy>
  <cp:lastPrinted>2017-06-26T13:21:37Z</cp:lastPrinted>
  <dcterms:created xsi:type="dcterms:W3CDTF">2010-12-20T06:56:33Z</dcterms:created>
  <dcterms:modified xsi:type="dcterms:W3CDTF">2023-03-28T06:24:42Z</dcterms:modified>
  <cp:category/>
  <cp:version/>
  <cp:contentType/>
  <cp:contentStatus/>
</cp:coreProperties>
</file>