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490" windowHeight="7560"/>
  </bookViews>
  <sheets>
    <sheet name="расходы" sheetId="4" r:id="rId1"/>
  </sheets>
  <calcPr calcId="144525" iterate="1"/>
</workbook>
</file>

<file path=xl/calcChain.xml><?xml version="1.0" encoding="utf-8"?>
<calcChain xmlns="http://schemas.openxmlformats.org/spreadsheetml/2006/main">
  <c r="C37" i="4" l="1"/>
  <c r="C34" i="4"/>
  <c r="C32" i="4"/>
  <c r="C31" i="4"/>
  <c r="C30" i="4"/>
  <c r="C28" i="4"/>
  <c r="C27" i="4"/>
  <c r="C26" i="4"/>
  <c r="C22" i="4"/>
  <c r="C21" i="4"/>
  <c r="C20" i="4"/>
  <c r="C19" i="4"/>
  <c r="C15" i="4"/>
  <c r="C13" i="4"/>
  <c r="C11" i="4"/>
  <c r="C7" i="4"/>
  <c r="C39" i="4" l="1"/>
  <c r="G35" i="4" l="1"/>
  <c r="G37" i="4"/>
  <c r="E37" i="4"/>
  <c r="G6" i="4" l="1"/>
  <c r="G7" i="4"/>
  <c r="G8" i="4"/>
  <c r="G9" i="4"/>
  <c r="G11" i="4"/>
  <c r="G12" i="4"/>
  <c r="G13" i="4"/>
  <c r="G14" i="4"/>
  <c r="G16" i="4"/>
  <c r="G17" i="4"/>
  <c r="G18" i="4"/>
  <c r="G19" i="4"/>
  <c r="G20" i="4"/>
  <c r="G21" i="4"/>
  <c r="G22" i="4"/>
  <c r="G25" i="4"/>
  <c r="G26" i="4"/>
  <c r="G27" i="4"/>
  <c r="G28" i="4"/>
  <c r="G29" i="4"/>
  <c r="G30" i="4"/>
  <c r="G31" i="4"/>
  <c r="G33" i="4"/>
  <c r="G34" i="4"/>
  <c r="G36" i="4"/>
  <c r="G38" i="4"/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6" i="4"/>
  <c r="E5" i="4" l="1"/>
  <c r="G5" i="4" l="1"/>
  <c r="F39" i="4" l="1"/>
  <c r="D39" i="4" l="1"/>
  <c r="G39" i="4" s="1"/>
  <c r="E39" i="4" l="1"/>
</calcChain>
</file>

<file path=xl/sharedStrings.xml><?xml version="1.0" encoding="utf-8"?>
<sst xmlns="http://schemas.openxmlformats.org/spreadsheetml/2006/main" count="78" uniqueCount="78">
  <si>
    <t xml:space="preserve">ВСЕГО РАСХОДОВ                    </t>
  </si>
  <si>
    <t>рост (+), снижение (-),      в %</t>
  </si>
  <si>
    <t>Наименование</t>
  </si>
  <si>
    <t>Раздел, подраздел</t>
  </si>
  <si>
    <t>0102</t>
  </si>
  <si>
    <t>0103</t>
  </si>
  <si>
    <t>0104</t>
  </si>
  <si>
    <t>0106</t>
  </si>
  <si>
    <t>0113</t>
  </si>
  <si>
    <t>0309</t>
  </si>
  <si>
    <t>0409</t>
  </si>
  <si>
    <t>0412</t>
  </si>
  <si>
    <t>0701</t>
  </si>
  <si>
    <t>0702</t>
  </si>
  <si>
    <t>0707</t>
  </si>
  <si>
    <t>0709</t>
  </si>
  <si>
    <t>0801</t>
  </si>
  <si>
    <t>1001</t>
  </si>
  <si>
    <t>1003</t>
  </si>
  <si>
    <t>1006</t>
  </si>
  <si>
    <t>1101</t>
  </si>
  <si>
    <t xml:space="preserve">Функционирование высшего должностного лица субъекта Российской Федерации и муниципального образования
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</si>
  <si>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</si>
  <si>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</si>
  <si>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</si>
  <si>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</si>
  <si>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Дорожное хозяйство (дорожные фонды)</t>
  </si>
  <si>
    <t>Другие вопросы в области национальной экономики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</si>
  <si>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</si>
  <si>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</si>
  <si>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</si>
  <si>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</si>
  <si>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</si>
  <si>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</si>
  <si>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</si>
  <si>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</si>
  <si>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</si>
  <si>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0505</t>
  </si>
  <si>
    <t>Другие вопросы в области жилищно-коммунального хозяйства</t>
  </si>
  <si>
    <t>0605</t>
  </si>
  <si>
    <t>Другие вопросы в области охраны окружающей среды</t>
  </si>
  <si>
    <t>0703</t>
  </si>
  <si>
    <t>Дополнительное образование детей</t>
  </si>
  <si>
    <t>исполнено, в % от плана</t>
  </si>
  <si>
    <t>0105</t>
  </si>
  <si>
    <t>Судебная система</t>
  </si>
  <si>
    <t>0314</t>
  </si>
  <si>
    <t>Другие вопросы в области национальной безопасности и правоохранительной деятельности</t>
  </si>
  <si>
    <t>0408</t>
  </si>
  <si>
    <t>Транспорт</t>
  </si>
  <si>
    <t>0603</t>
  </si>
  <si>
    <t>Охрана объектов растительного и животного мира и среды их обитания</t>
  </si>
  <si>
    <t>0907</t>
  </si>
  <si>
    <t>Санитарно-эпидемиологическое благополучие</t>
  </si>
  <si>
    <t>0502</t>
  </si>
  <si>
    <t>Коммунальное хозяйство</t>
  </si>
  <si>
    <t>0501</t>
  </si>
  <si>
    <t>Жилищное хозяйство</t>
  </si>
  <si>
    <t>0503</t>
  </si>
  <si>
    <t>Благоустройство</t>
  </si>
  <si>
    <t>Гражданская оборона</t>
  </si>
  <si>
    <t>0111</t>
  </si>
  <si>
    <t>Резервные фонды</t>
  </si>
  <si>
    <t>тыс. руб.</t>
  </si>
  <si>
    <t>0203</t>
  </si>
  <si>
    <t>Мобилизационная и вневойсковая подготовка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</si>
  <si>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</si>
  <si>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</si>
  <si>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0602</t>
  </si>
  <si>
    <t>Сбор, удаление отходов и очистка сточных вод</t>
  </si>
  <si>
    <t>утверждено в бюджете на 2023 год (тыс.руб.)</t>
  </si>
  <si>
    <t>1202</t>
  </si>
  <si>
    <t>Периодическая печать и издательства</t>
  </si>
  <si>
    <t>1004</t>
  </si>
  <si>
    <t>Охрана семьи и детства</t>
  </si>
  <si>
    <t>расходы за 1 полугодие 2023 года (тыс. руб.)</t>
  </si>
  <si>
    <t>расходы консолидированного бюджета за 1 полугодие 2022 года (тыс. руб.)</t>
  </si>
  <si>
    <t>Аналитические данные о расходах бюджета Белозерского муниципального округа за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</si>
</sst>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7" x14ac:knownFonts="1">
    <font>
      <sz val="10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2" fillId="0" borderId="0" xfId="0" applyFont="1" applyFill="1"/>
    <xf numFmtId="164" fontId="4" fillId="0" borderId="1" xfId="6" applyNumberFormat="1" applyFont="1" applyFill="1" applyBorder="1" applyAlignment="1" applyProtection="1">
      <alignment horizontal="right" vertical="center"/>
      <protection hidden="1"/>
    </xf>
    <xf numFmtId="165" fontId="4" fillId="0" borderId="1" xfId="6" applyNumberFormat="1" applyFont="1" applyFill="1" applyBorder="1" applyAlignment="1" applyProtection="1">
      <alignment horizontal="right" vertical="center"/>
      <protection hidden="1"/>
    </xf>
    <xf numFmtId="164" fontId="4" fillId="0" borderId="1" xfId="0" applyNumberFormat="1" applyFont="1" applyFill="1" applyBorder="1"/>
    <xf numFmtId="165" fontId="2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7">
    <cellStyle name="Обычный" xfId="0" builtinId="0"/>
    <cellStyle name="Обычный 2" xfId="2"/>
    <cellStyle name="Обычный 2 2" xfId="3"/>
    <cellStyle name="Обычный 2 2 2" xfId="5"/>
    <cellStyle name="Обычный 2_прил8 Ведомств.2014" xfId="4"/>
    <cellStyle name="Обычный 3" xfId="1"/>
    <cellStyle name="Обычный_tmp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9"/>
  <sheetViews>
    <sheetView tabSelected="1" topLeftCell="A22" zoomScale="90" zoomScaleNormal="90" workbookViewId="0">
      <selection activeCell="D47" sqref="D47"/>
    </sheetView>
  </sheetViews>
  <sheetFormatPr defaultColWidth="9.33203125" defaultRowHeight="18.75" x14ac:dyDescent="0.3"/>
  <cols>
    <col min="1" max="1" width="14.83203125" style="8" customWidth="1"/>
    <col min="2" max="2" width="65.6640625" style="1" customWidth="1"/>
    <col min="3" max="3" width="17.33203125" style="1" customWidth="1"/>
    <col min="4" max="4" width="16.5" style="11" customWidth="1"/>
    <col min="5" max="5" width="17.83203125" style="11" customWidth="1"/>
    <col min="6" max="6" width="16.83203125" style="11" customWidth="1"/>
    <col min="7" max="7" width="14.1640625" style="1" customWidth="1"/>
    <col min="8" max="16384" width="9.33203125" style="1"/>
  </cols>
  <sheetData>
    <row r="2" spans="1:7" ht="18.75" customHeight="1" x14ac:dyDescent="0.3">
      <c r="A2" s="17" t="s">
        <v>77</v>
      </c>
      <c r="B2" s="17"/>
      <c r="C2" s="17"/>
      <c r="D2" s="17"/>
      <c r="E2" s="17"/>
      <c r="F2" s="17"/>
      <c r="G2" s="17"/>
    </row>
    <row r="3" spans="1:7" x14ac:dyDescent="0.3">
      <c r="G3" s="1" t="s">
        <v>63</v>
      </c>
    </row>
    <row r="4" spans="1:7" ht="160.5" customHeight="1" x14ac:dyDescent="0.3">
      <c r="A4" s="3" t="s">
        <v>3</v>
      </c>
      <c r="B4" s="9" t="s">
        <v>2</v>
      </c>
      <c r="C4" s="9" t="s">
        <v>70</v>
      </c>
      <c r="D4" s="2" t="s">
        <v>75</v>
      </c>
      <c r="E4" s="2" t="s">
        <v>43</v>
      </c>
      <c r="F4" s="2" t="s">
        <v>76</v>
      </c>
      <c r="G4" s="3" t="s">
        <v>1</v>
      </c>
    </row>
    <row r="5" spans="1:7" ht="61.5" customHeight="1" x14ac:dyDescent="0.3">
      <c r="A5" s="7" t="s">
        <v>4</v>
      </c>
      <c r="B5" s="4" t="s">
        <v>21</v>
      </c>
      <c r="C5" s="12">
        <v>2256.9</v>
      </c>
      <c r="D5" s="12">
        <v>1347.2</v>
      </c>
      <c r="E5" s="13">
        <f>D5/C5</f>
        <v>0.59692498559971641</v>
      </c>
      <c r="F5" s="12">
        <v>3772.3</v>
      </c>
      <c r="G5" s="15">
        <f>D5/F5-100%</f>
        <v>-0.6428703973703046</v>
      </c>
    </row>
    <row r="6" spans="1:7" ht="75" x14ac:dyDescent="0.3">
      <c r="A6" s="7" t="s">
        <v>5</v>
      </c>
      <c r="B6" s="4" t="s">
        <v>22</v>
      </c>
      <c r="C6" s="12">
        <v>3903.8</v>
      </c>
      <c r="D6" s="12">
        <v>2899.2</v>
      </c>
      <c r="E6" s="13">
        <f t="shared" ref="E6:E36" si="0">D6/C6</f>
        <v>0.74266099697730403</v>
      </c>
      <c r="F6" s="12">
        <v>2394.8000000000002</v>
      </c>
      <c r="G6" s="15">
        <f t="shared" ref="G6:G39" si="1">D6/F6-100%</f>
        <v>0.21062301653582738</v>
      </c>
    </row>
    <row r="7" spans="1:7" ht="79.5" customHeight="1" x14ac:dyDescent="0.3">
      <c r="A7" s="7" t="s">
        <v>6</v>
      </c>
      <c r="B7" s="4" t="s">
        <v>23</v>
      </c>
      <c r="C7" s="12">
        <f>45937.4-50-1.6-300-69.8-450-170</f>
        <v>44896</v>
      </c>
      <c r="D7" s="12">
        <v>20132.099999999999</v>
      </c>
      <c r="E7" s="13">
        <f t="shared" si="0"/>
        <v>0.44841633998574482</v>
      </c>
      <c r="F7" s="12">
        <v>20248.099999999999</v>
      </c>
      <c r="G7" s="15">
        <f t="shared" si="1"/>
        <v>-5.728932591206104E-3</v>
      </c>
    </row>
    <row r="8" spans="1:7" x14ac:dyDescent="0.3">
      <c r="A8" s="7" t="s">
        <v>44</v>
      </c>
      <c r="B8" s="4" t="s">
        <v>45</v>
      </c>
      <c r="C8" s="12">
        <v>0.8</v>
      </c>
      <c r="D8" s="12">
        <v>0</v>
      </c>
      <c r="E8" s="13">
        <f t="shared" si="0"/>
        <v>0</v>
      </c>
      <c r="F8" s="12">
        <v>27.5</v>
      </c>
      <c r="G8" s="15">
        <f t="shared" si="1"/>
        <v>-1</v>
      </c>
    </row>
    <row r="9" spans="1:7" ht="62.25" customHeight="1" x14ac:dyDescent="0.3">
      <c r="A9" s="7" t="s">
        <v>7</v>
      </c>
      <c r="B9" s="4" t="s">
        <v>24</v>
      </c>
      <c r="C9" s="12">
        <v>10924.1</v>
      </c>
      <c r="D9" s="12">
        <v>4749.3999999999996</v>
      </c>
      <c r="E9" s="13">
        <f t="shared" si="0"/>
        <v>0.43476350454499679</v>
      </c>
      <c r="F9" s="12">
        <v>4132.8999999999996</v>
      </c>
      <c r="G9" s="15">
        <f t="shared" si="1"/>
        <v>0.14916886447772759</v>
      </c>
    </row>
    <row r="10" spans="1:7" ht="29.25" customHeight="1" x14ac:dyDescent="0.3">
      <c r="A10" s="7" t="s">
        <v>61</v>
      </c>
      <c r="B10" s="4" t="s">
        <v>62</v>
      </c>
      <c r="C10" s="12">
        <v>500</v>
      </c>
      <c r="D10" s="12">
        <v>0</v>
      </c>
      <c r="E10" s="13">
        <f t="shared" si="0"/>
        <v>0</v>
      </c>
      <c r="F10" s="12">
        <v>0</v>
      </c>
      <c r="G10" s="15">
        <v>0</v>
      </c>
    </row>
    <row r="11" spans="1:7" x14ac:dyDescent="0.3">
      <c r="A11" s="7" t="s">
        <v>8</v>
      </c>
      <c r="B11" s="4" t="s">
        <v>25</v>
      </c>
      <c r="C11" s="12">
        <f>72035.3+50+1.6-20+60+147+74+103+300+69.8+620-10</f>
        <v>73430.700000000012</v>
      </c>
      <c r="D11" s="12">
        <v>38131</v>
      </c>
      <c r="E11" s="13">
        <f t="shared" si="0"/>
        <v>0.51927872129776775</v>
      </c>
      <c r="F11" s="12">
        <v>32362.400000000001</v>
      </c>
      <c r="G11" s="15">
        <f t="shared" si="1"/>
        <v>0.1782500679801251</v>
      </c>
    </row>
    <row r="12" spans="1:7" ht="37.5" x14ac:dyDescent="0.3">
      <c r="A12" s="7" t="s">
        <v>64</v>
      </c>
      <c r="B12" s="4" t="s">
        <v>65</v>
      </c>
      <c r="C12" s="12">
        <v>996.5</v>
      </c>
      <c r="D12" s="12">
        <v>394.4</v>
      </c>
      <c r="E12" s="13">
        <f t="shared" si="0"/>
        <v>0.39578524836929252</v>
      </c>
      <c r="F12" s="12">
        <v>336.7</v>
      </c>
      <c r="G12" s="15">
        <f t="shared" si="1"/>
        <v>0.1713691713691714</v>
      </c>
    </row>
    <row r="13" spans="1:7" x14ac:dyDescent="0.3">
      <c r="A13" s="7" t="s">
        <v>9</v>
      </c>
      <c r="B13" s="4" t="s">
        <v>60</v>
      </c>
      <c r="C13" s="12">
        <f>2763.6+23.1</f>
        <v>2786.7</v>
      </c>
      <c r="D13" s="12">
        <v>1217.2</v>
      </c>
      <c r="E13" s="13">
        <f t="shared" si="0"/>
        <v>0.43678903362399973</v>
      </c>
      <c r="F13" s="12">
        <v>1217.9000000000001</v>
      </c>
      <c r="G13" s="15">
        <f t="shared" si="1"/>
        <v>-5.7475983249855034E-4</v>
      </c>
    </row>
    <row r="14" spans="1:7" ht="75" x14ac:dyDescent="0.3">
      <c r="A14" s="7" t="s">
        <v>66</v>
      </c>
      <c r="B14" s="4" t="s">
        <v>67</v>
      </c>
      <c r="C14" s="12">
        <v>900</v>
      </c>
      <c r="D14" s="12">
        <v>82.4</v>
      </c>
      <c r="E14" s="13">
        <f t="shared" si="0"/>
        <v>9.1555555555555557E-2</v>
      </c>
      <c r="F14" s="12">
        <v>100.6</v>
      </c>
      <c r="G14" s="15">
        <f t="shared" si="1"/>
        <v>-0.18091451292246508</v>
      </c>
    </row>
    <row r="15" spans="1:7" ht="40.5" customHeight="1" x14ac:dyDescent="0.3">
      <c r="A15" s="7" t="s">
        <v>46</v>
      </c>
      <c r="B15" s="4" t="s">
        <v>47</v>
      </c>
      <c r="C15" s="12">
        <f>205.6-50-23.1</f>
        <v>132.5</v>
      </c>
      <c r="D15" s="12">
        <v>22.9</v>
      </c>
      <c r="E15" s="13">
        <f t="shared" si="0"/>
        <v>0.17283018867924527</v>
      </c>
      <c r="F15" s="12">
        <v>37.5</v>
      </c>
      <c r="G15" s="15">
        <v>0</v>
      </c>
    </row>
    <row r="16" spans="1:7" ht="23.25" customHeight="1" x14ac:dyDescent="0.3">
      <c r="A16" s="7" t="s">
        <v>48</v>
      </c>
      <c r="B16" s="4" t="s">
        <v>49</v>
      </c>
      <c r="C16" s="12">
        <v>2911.4</v>
      </c>
      <c r="D16" s="12">
        <v>803.6</v>
      </c>
      <c r="E16" s="13">
        <f t="shared" si="0"/>
        <v>0.27601841038675551</v>
      </c>
      <c r="F16" s="12">
        <v>1120</v>
      </c>
      <c r="G16" s="15">
        <f t="shared" si="1"/>
        <v>-0.28249999999999997</v>
      </c>
    </row>
    <row r="17" spans="1:7" x14ac:dyDescent="0.3">
      <c r="A17" s="7" t="s">
        <v>10</v>
      </c>
      <c r="B17" s="4" t="s">
        <v>26</v>
      </c>
      <c r="C17" s="12">
        <v>85467.4</v>
      </c>
      <c r="D17" s="12">
        <v>8271.6</v>
      </c>
      <c r="E17" s="13">
        <f t="shared" si="0"/>
        <v>9.678076085150597E-2</v>
      </c>
      <c r="F17" s="12">
        <v>8673</v>
      </c>
      <c r="G17" s="15">
        <f t="shared" si="1"/>
        <v>-4.6281563472846732E-2</v>
      </c>
    </row>
    <row r="18" spans="1:7" ht="23.25" customHeight="1" x14ac:dyDescent="0.3">
      <c r="A18" s="7" t="s">
        <v>11</v>
      </c>
      <c r="B18" s="4" t="s">
        <v>27</v>
      </c>
      <c r="C18" s="12">
        <v>8103.3</v>
      </c>
      <c r="D18" s="12">
        <v>3512.1</v>
      </c>
      <c r="E18" s="13">
        <f t="shared" si="0"/>
        <v>0.43341601569730848</v>
      </c>
      <c r="F18" s="12">
        <v>4095</v>
      </c>
      <c r="G18" s="15">
        <f t="shared" si="1"/>
        <v>-0.14234432234432237</v>
      </c>
    </row>
    <row r="19" spans="1:7" ht="23.25" customHeight="1" x14ac:dyDescent="0.3">
      <c r="A19" s="7" t="s">
        <v>56</v>
      </c>
      <c r="B19" s="4" t="s">
        <v>57</v>
      </c>
      <c r="C19" s="14">
        <f>638376-10186.2-15153.8+7.8+381.6</f>
        <v>613425.4</v>
      </c>
      <c r="D19" s="14">
        <v>14128.3</v>
      </c>
      <c r="E19" s="13">
        <f t="shared" si="0"/>
        <v>2.3031814463502814E-2</v>
      </c>
      <c r="F19" s="14">
        <v>13752.4</v>
      </c>
      <c r="G19" s="15">
        <f t="shared" si="1"/>
        <v>2.7333410895552746E-2</v>
      </c>
    </row>
    <row r="20" spans="1:7" x14ac:dyDescent="0.3">
      <c r="A20" s="7" t="s">
        <v>54</v>
      </c>
      <c r="B20" s="4" t="s">
        <v>55</v>
      </c>
      <c r="C20" s="14">
        <f>8893.9+42+105-60-369.7-147-1087.2-74-575.9-103-1856.1</f>
        <v>4768</v>
      </c>
      <c r="D20" s="14">
        <v>84.1</v>
      </c>
      <c r="E20" s="13">
        <f t="shared" si="0"/>
        <v>1.7638422818791945E-2</v>
      </c>
      <c r="F20" s="14">
        <v>6902.6</v>
      </c>
      <c r="G20" s="15">
        <f t="shared" si="1"/>
        <v>-0.98781618520557468</v>
      </c>
    </row>
    <row r="21" spans="1:7" x14ac:dyDescent="0.3">
      <c r="A21" s="7" t="s">
        <v>58</v>
      </c>
      <c r="B21" s="4" t="s">
        <v>59</v>
      </c>
      <c r="C21" s="14">
        <f>47224.7+862.7+2536.8+1343.7+4330.9+369.7+1087.2+575.9+1856.1+10</f>
        <v>60197.69999999999</v>
      </c>
      <c r="D21" s="14">
        <v>15086.4</v>
      </c>
      <c r="E21" s="13">
        <f t="shared" si="0"/>
        <v>0.2506142261249184</v>
      </c>
      <c r="F21" s="14">
        <v>9742.5</v>
      </c>
      <c r="G21" s="15">
        <f t="shared" si="1"/>
        <v>0.54851424172440333</v>
      </c>
    </row>
    <row r="22" spans="1:7" ht="37.5" x14ac:dyDescent="0.3">
      <c r="A22" s="7" t="s">
        <v>37</v>
      </c>
      <c r="B22" s="4" t="s">
        <v>38</v>
      </c>
      <c r="C22" s="12">
        <f>16259.8+20-7.8</f>
        <v>16272</v>
      </c>
      <c r="D22" s="12">
        <v>7817.9</v>
      </c>
      <c r="E22" s="13">
        <f t="shared" si="0"/>
        <v>0.48045108161258604</v>
      </c>
      <c r="F22" s="12">
        <v>3473.5</v>
      </c>
      <c r="G22" s="15">
        <f t="shared" si="1"/>
        <v>1.2507269324888441</v>
      </c>
    </row>
    <row r="23" spans="1:7" ht="37.5" x14ac:dyDescent="0.3">
      <c r="A23" s="7" t="s">
        <v>68</v>
      </c>
      <c r="B23" s="4" t="s">
        <v>69</v>
      </c>
      <c r="C23" s="12">
        <v>149449.79999999999</v>
      </c>
      <c r="D23" s="12">
        <v>0</v>
      </c>
      <c r="E23" s="13">
        <f t="shared" si="0"/>
        <v>0</v>
      </c>
      <c r="F23" s="12">
        <v>0</v>
      </c>
      <c r="G23" s="15">
        <v>0</v>
      </c>
    </row>
    <row r="24" spans="1:7" ht="37.5" x14ac:dyDescent="0.3">
      <c r="A24" s="7" t="s">
        <v>50</v>
      </c>
      <c r="B24" s="4" t="s">
        <v>51</v>
      </c>
      <c r="C24" s="12">
        <v>12.9</v>
      </c>
      <c r="D24" s="12">
        <v>12.9</v>
      </c>
      <c r="E24" s="13">
        <f t="shared" si="0"/>
        <v>1</v>
      </c>
      <c r="F24" s="12">
        <v>0</v>
      </c>
      <c r="G24" s="15">
        <v>0</v>
      </c>
    </row>
    <row r="25" spans="1:7" ht="37.5" x14ac:dyDescent="0.3">
      <c r="A25" s="7" t="s">
        <v>39</v>
      </c>
      <c r="B25" s="4" t="s">
        <v>40</v>
      </c>
      <c r="C25" s="12">
        <v>766.4</v>
      </c>
      <c r="D25" s="12">
        <v>30</v>
      </c>
      <c r="E25" s="13">
        <f t="shared" si="0"/>
        <v>3.9144050104384133E-2</v>
      </c>
      <c r="F25" s="12">
        <v>29.9</v>
      </c>
      <c r="G25" s="15">
        <f t="shared" si="1"/>
        <v>3.3444816053511683E-3</v>
      </c>
    </row>
    <row r="26" spans="1:7" x14ac:dyDescent="0.3">
      <c r="A26" s="7" t="s">
        <v>12</v>
      </c>
      <c r="B26" s="4" t="s">
        <v>28</v>
      </c>
      <c r="C26" s="12">
        <f>111976.9-155.7+19+8.8+120.1+4.9+26+5.5</f>
        <v>112005.5</v>
      </c>
      <c r="D26" s="12">
        <v>57241.9</v>
      </c>
      <c r="E26" s="13">
        <f t="shared" si="0"/>
        <v>0.51106329599885725</v>
      </c>
      <c r="F26" s="12">
        <v>46737.2</v>
      </c>
      <c r="G26" s="15">
        <f t="shared" si="1"/>
        <v>0.22476100408240129</v>
      </c>
    </row>
    <row r="27" spans="1:7" x14ac:dyDescent="0.3">
      <c r="A27" s="7" t="s">
        <v>13</v>
      </c>
      <c r="B27" s="4" t="s">
        <v>29</v>
      </c>
      <c r="C27" s="12">
        <f>225500.5+7+65+155.7+36+0.1+3.3+22.9+50.3+128</f>
        <v>225968.8</v>
      </c>
      <c r="D27" s="12">
        <v>132098.9</v>
      </c>
      <c r="E27" s="13">
        <f t="shared" si="0"/>
        <v>0.58458911141715142</v>
      </c>
      <c r="F27" s="12">
        <v>118124.1</v>
      </c>
      <c r="G27" s="15">
        <f t="shared" si="1"/>
        <v>0.11830608656489217</v>
      </c>
    </row>
    <row r="28" spans="1:7" x14ac:dyDescent="0.3">
      <c r="A28" s="7" t="s">
        <v>41</v>
      </c>
      <c r="B28" s="4" t="s">
        <v>42</v>
      </c>
      <c r="C28" s="12">
        <f>17660.6+5.8</f>
        <v>17666.399999999998</v>
      </c>
      <c r="D28" s="12">
        <v>9480.2000000000007</v>
      </c>
      <c r="E28" s="13">
        <f t="shared" si="0"/>
        <v>0.53662319431236705</v>
      </c>
      <c r="F28" s="12">
        <v>6220.3</v>
      </c>
      <c r="G28" s="15">
        <f t="shared" si="1"/>
        <v>0.52407440155619511</v>
      </c>
    </row>
    <row r="29" spans="1:7" x14ac:dyDescent="0.3">
      <c r="A29" s="7" t="s">
        <v>14</v>
      </c>
      <c r="B29" s="4" t="s">
        <v>30</v>
      </c>
      <c r="C29" s="12">
        <v>340</v>
      </c>
      <c r="D29" s="12">
        <v>117.8</v>
      </c>
      <c r="E29" s="13">
        <f t="shared" si="0"/>
        <v>0.34647058823529409</v>
      </c>
      <c r="F29" s="12">
        <v>110</v>
      </c>
      <c r="G29" s="15">
        <f t="shared" si="1"/>
        <v>7.0909090909090811E-2</v>
      </c>
    </row>
    <row r="30" spans="1:7" x14ac:dyDescent="0.3">
      <c r="A30" s="7" t="s">
        <v>15</v>
      </c>
      <c r="B30" s="4" t="s">
        <v>31</v>
      </c>
      <c r="C30" s="12">
        <f>23826.7-7-65-27.8-36-0.1-120.1-3.3-123.6-31.5-50.3-128</f>
        <v>23234.000000000007</v>
      </c>
      <c r="D30" s="12">
        <v>8405.7000000000007</v>
      </c>
      <c r="E30" s="13">
        <f t="shared" si="0"/>
        <v>0.36178445381768093</v>
      </c>
      <c r="F30" s="12">
        <v>6642.5</v>
      </c>
      <c r="G30" s="15">
        <f t="shared" si="1"/>
        <v>0.26544222807677853</v>
      </c>
    </row>
    <row r="31" spans="1:7" x14ac:dyDescent="0.3">
      <c r="A31" s="7" t="s">
        <v>16</v>
      </c>
      <c r="B31" s="4" t="s">
        <v>32</v>
      </c>
      <c r="C31" s="12">
        <f>38812.6+50</f>
        <v>38862.6</v>
      </c>
      <c r="D31" s="12">
        <v>18475.099999999999</v>
      </c>
      <c r="E31" s="13">
        <f t="shared" si="0"/>
        <v>0.47539536726827331</v>
      </c>
      <c r="F31" s="12">
        <v>18974</v>
      </c>
      <c r="G31" s="15">
        <f t="shared" si="1"/>
        <v>-2.6293875830083357E-2</v>
      </c>
    </row>
    <row r="32" spans="1:7" ht="20.25" customHeight="1" x14ac:dyDescent="0.3">
      <c r="A32" s="7" t="s">
        <v>52</v>
      </c>
      <c r="B32" s="4" t="s">
        <v>53</v>
      </c>
      <c r="C32" s="5">
        <f>198.5+24.7</f>
        <v>223.2</v>
      </c>
      <c r="D32" s="10">
        <v>0</v>
      </c>
      <c r="E32" s="13">
        <f t="shared" si="0"/>
        <v>0</v>
      </c>
      <c r="F32" s="10">
        <v>121</v>
      </c>
      <c r="G32" s="15">
        <v>0</v>
      </c>
    </row>
    <row r="33" spans="1:7" x14ac:dyDescent="0.3">
      <c r="A33" s="7" t="s">
        <v>17</v>
      </c>
      <c r="B33" s="4" t="s">
        <v>33</v>
      </c>
      <c r="C33" s="12">
        <v>4126.3999999999996</v>
      </c>
      <c r="D33" s="12">
        <v>1971</v>
      </c>
      <c r="E33" s="13">
        <f t="shared" si="0"/>
        <v>0.47765606824350526</v>
      </c>
      <c r="F33" s="12">
        <v>1956.2</v>
      </c>
      <c r="G33" s="15">
        <f t="shared" si="1"/>
        <v>7.5656885798998097E-3</v>
      </c>
    </row>
    <row r="34" spans="1:7" x14ac:dyDescent="0.3">
      <c r="A34" s="7" t="s">
        <v>18</v>
      </c>
      <c r="B34" s="4" t="s">
        <v>34</v>
      </c>
      <c r="C34" s="12">
        <f>4238.2-3.2-46.3</f>
        <v>4188.7</v>
      </c>
      <c r="D34" s="12">
        <v>3057</v>
      </c>
      <c r="E34" s="13">
        <f t="shared" si="0"/>
        <v>0.72982070809559052</v>
      </c>
      <c r="F34" s="12">
        <v>4872</v>
      </c>
      <c r="G34" s="15">
        <f t="shared" si="1"/>
        <v>-0.37253694581280783</v>
      </c>
    </row>
    <row r="35" spans="1:7" x14ac:dyDescent="0.3">
      <c r="A35" s="7" t="s">
        <v>73</v>
      </c>
      <c r="B35" s="4" t="s">
        <v>74</v>
      </c>
      <c r="C35" s="12">
        <v>0</v>
      </c>
      <c r="D35" s="12">
        <v>0</v>
      </c>
      <c r="E35" s="13">
        <v>0</v>
      </c>
      <c r="F35" s="12">
        <v>1348.8</v>
      </c>
      <c r="G35" s="15">
        <f t="shared" si="1"/>
        <v>-1</v>
      </c>
    </row>
    <row r="36" spans="1:7" ht="21" customHeight="1" x14ac:dyDescent="0.3">
      <c r="A36" s="7" t="s">
        <v>19</v>
      </c>
      <c r="B36" s="4" t="s">
        <v>35</v>
      </c>
      <c r="C36" s="12">
        <v>1595.4</v>
      </c>
      <c r="D36" s="12">
        <v>645.4</v>
      </c>
      <c r="E36" s="13">
        <f t="shared" si="0"/>
        <v>0.40453804688479372</v>
      </c>
      <c r="F36" s="12">
        <v>734.2</v>
      </c>
      <c r="G36" s="15">
        <f t="shared" si="1"/>
        <v>-0.12094797058022344</v>
      </c>
    </row>
    <row r="37" spans="1:7" ht="21" customHeight="1" x14ac:dyDescent="0.3">
      <c r="A37" s="7" t="s">
        <v>20</v>
      </c>
      <c r="B37" s="4" t="s">
        <v>36</v>
      </c>
      <c r="C37" s="12">
        <f>24447.7+7129.3+90</f>
        <v>31667</v>
      </c>
      <c r="D37" s="12">
        <v>7727.2</v>
      </c>
      <c r="E37" s="13">
        <f>D37/C37</f>
        <v>0.24401427353396279</v>
      </c>
      <c r="F37" s="12">
        <v>7034.4</v>
      </c>
      <c r="G37" s="15">
        <f>D37/F37-100%</f>
        <v>9.8487433185488582E-2</v>
      </c>
    </row>
    <row r="38" spans="1:7" x14ac:dyDescent="0.3">
      <c r="A38" s="7" t="s">
        <v>71</v>
      </c>
      <c r="B38" s="4" t="s">
        <v>72</v>
      </c>
      <c r="C38" s="12">
        <v>0</v>
      </c>
      <c r="D38" s="12">
        <v>0</v>
      </c>
      <c r="E38" s="13">
        <v>0</v>
      </c>
      <c r="F38" s="12">
        <v>36.5</v>
      </c>
      <c r="G38" s="15">
        <f t="shared" si="1"/>
        <v>-1</v>
      </c>
    </row>
    <row r="39" spans="1:7" x14ac:dyDescent="0.3">
      <c r="A39" s="18" t="s">
        <v>0</v>
      </c>
      <c r="B39" s="19"/>
      <c r="C39" s="6">
        <f>SUM(C5:C38)</f>
        <v>1541980.2999999996</v>
      </c>
      <c r="D39" s="6">
        <f>SUM(D5:D38)</f>
        <v>357942.9</v>
      </c>
      <c r="E39" s="13">
        <f>D39/C39</f>
        <v>0.23213195395557265</v>
      </c>
      <c r="F39" s="16">
        <f>SUM(F5:F38)</f>
        <v>325330.80000000005</v>
      </c>
      <c r="G39" s="15">
        <f t="shared" si="1"/>
        <v>0.10024289123562835</v>
      </c>
    </row>
  </sheetData>
  <mergeCells count="2">
    <mergeCell ref="A2:G2"/>
    <mergeCell ref="A39:B39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vvv</dc:creator>
  <cp:lastModifiedBy>Кокоянина</cp:lastModifiedBy>
  <cp:lastPrinted>2023-04-24T09:33:28Z</cp:lastPrinted>
  <dcterms:created xsi:type="dcterms:W3CDTF">2010-12-20T06:56:33Z</dcterms:created>
  <dcterms:modified xsi:type="dcterms:W3CDTF">2023-07-24T12:40:34Z</dcterms:modified>
</cp:coreProperties>
</file>