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13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H34" i="1" l="1"/>
  <c r="H20" i="1"/>
  <c r="G18" i="1"/>
  <c r="G17" i="1"/>
  <c r="H16" i="1"/>
  <c r="G7" i="1"/>
  <c r="H10" i="1" l="1"/>
  <c r="H11" i="1"/>
  <c r="H12" i="1"/>
  <c r="H13" i="1"/>
  <c r="H14" i="1"/>
  <c r="H15" i="1"/>
  <c r="G10" i="1"/>
  <c r="G11" i="1"/>
  <c r="G12" i="1"/>
  <c r="G13" i="1"/>
  <c r="G14" i="1"/>
  <c r="G15" i="1"/>
  <c r="G16" i="1"/>
  <c r="E10" i="1"/>
  <c r="F10" i="1" s="1"/>
  <c r="E11" i="1"/>
  <c r="F11" i="1" s="1"/>
  <c r="E12" i="1"/>
  <c r="E13" i="1"/>
  <c r="E14" i="1"/>
  <c r="E15" i="1"/>
  <c r="F15" i="1" s="1"/>
  <c r="E16" i="1"/>
  <c r="F16" i="1" s="1"/>
  <c r="H6" i="1"/>
  <c r="G6" i="1"/>
  <c r="E6" i="1"/>
  <c r="F13" i="1" l="1"/>
  <c r="F12" i="1"/>
  <c r="F6" i="1"/>
  <c r="F14" i="1"/>
  <c r="H28" i="1"/>
  <c r="G28" i="1"/>
  <c r="E28" i="1"/>
  <c r="F28" i="1" l="1"/>
  <c r="H33" i="1"/>
  <c r="H32" i="1"/>
  <c r="H31" i="1"/>
  <c r="G36" i="1"/>
  <c r="H29" i="1" l="1"/>
  <c r="G29" i="1"/>
  <c r="H27" i="1"/>
  <c r="G27" i="1"/>
  <c r="H26" i="1"/>
  <c r="G26" i="1"/>
  <c r="H25" i="1"/>
  <c r="G25" i="1"/>
  <c r="H24" i="1"/>
  <c r="G24" i="1"/>
  <c r="H23" i="1"/>
  <c r="G23" i="1"/>
  <c r="H22" i="1"/>
  <c r="G22" i="1"/>
  <c r="G30" i="1" l="1"/>
  <c r="H30" i="1"/>
  <c r="D36" i="1"/>
  <c r="H35" i="1"/>
  <c r="H36" i="1" s="1"/>
  <c r="E35" i="1"/>
  <c r="E34" i="1"/>
  <c r="F34" i="1" s="1"/>
  <c r="E33" i="1"/>
  <c r="F33" i="1" s="1"/>
  <c r="E32" i="1"/>
  <c r="F32" i="1" s="1"/>
  <c r="E31" i="1"/>
  <c r="F31" i="1" s="1"/>
  <c r="D30" i="1"/>
  <c r="E29" i="1"/>
  <c r="F29" i="1" s="1"/>
  <c r="E27" i="1"/>
  <c r="F27" i="1" s="1"/>
  <c r="E26" i="1"/>
  <c r="F26" i="1"/>
  <c r="E25" i="1"/>
  <c r="F25" i="1" s="1"/>
  <c r="E24" i="1"/>
  <c r="F24" i="1" s="1"/>
  <c r="E23" i="1"/>
  <c r="F23" i="1" s="1"/>
  <c r="E22" i="1"/>
  <c r="F22" i="1" s="1"/>
  <c r="E36" i="1" l="1"/>
  <c r="F36" i="1" s="1"/>
  <c r="F35" i="1"/>
  <c r="E30" i="1"/>
  <c r="F30" i="1" s="1"/>
  <c r="D8" i="1"/>
  <c r="G5" i="1"/>
  <c r="H5" i="1"/>
  <c r="G4" i="1"/>
  <c r="D21" i="1"/>
  <c r="H17" i="1"/>
  <c r="H18" i="1"/>
  <c r="E18" i="1"/>
  <c r="E17" i="1"/>
  <c r="H9" i="1"/>
  <c r="G9" i="1"/>
  <c r="E9" i="1"/>
  <c r="G20" i="1"/>
  <c r="H19" i="1"/>
  <c r="D38" i="1" l="1"/>
  <c r="E38" i="1" s="1"/>
  <c r="F9" i="1"/>
  <c r="F18" i="1"/>
  <c r="F17" i="1"/>
  <c r="G19" i="1" l="1"/>
  <c r="E19" i="1"/>
  <c r="E20" i="1"/>
  <c r="F19" i="1" l="1"/>
  <c r="F20" i="1"/>
  <c r="H21" i="1" l="1"/>
  <c r="H7" i="1"/>
  <c r="E7" i="1"/>
  <c r="E5" i="1"/>
  <c r="F5" i="1" l="1"/>
  <c r="F7" i="1"/>
  <c r="E21" i="1" l="1"/>
  <c r="E4" i="1"/>
  <c r="H4" i="1" l="1"/>
  <c r="G21" i="1"/>
  <c r="H8" i="1" l="1"/>
  <c r="H38" i="1" s="1"/>
  <c r="G8" i="1"/>
  <c r="E8" i="1"/>
  <c r="G38" i="1" l="1"/>
  <c r="F38" i="1" s="1"/>
  <c r="F4" i="1"/>
  <c r="F21" i="1"/>
  <c r="F8" i="1" l="1"/>
</calcChain>
</file>

<file path=xl/sharedStrings.xml><?xml version="1.0" encoding="utf-8"?>
<sst xmlns="http://schemas.openxmlformats.org/spreadsheetml/2006/main" count="53" uniqueCount="49">
  <si>
    <t>№№ п/п</t>
  </si>
  <si>
    <t>Наименование МО</t>
  </si>
  <si>
    <t>Название проекта</t>
  </si>
  <si>
    <t>итого</t>
  </si>
  <si>
    <t>областной бюджет</t>
  </si>
  <si>
    <t>бюджет МО</t>
  </si>
  <si>
    <t>пожертвования ЮЛ</t>
  </si>
  <si>
    <t>пожертвования ФЛ</t>
  </si>
  <si>
    <t>ИТОГО:</t>
  </si>
  <si>
    <t>постановление от 01.03.21 № 239</t>
  </si>
  <si>
    <t>постановление от __________ № ___</t>
  </si>
  <si>
    <t>не прошли</t>
  </si>
  <si>
    <t>ГП "город Белозерск"</t>
  </si>
  <si>
    <t>Белозерский район</t>
  </si>
  <si>
    <t>5 проектов района</t>
  </si>
  <si>
    <t>Муниципальные проекты, прошедшие конкурсный отбор                                                                                                                               в рамках реализации проекта "Народный бюджет" в 2023 году</t>
  </si>
  <si>
    <t>Благоустройство Памятника Неизвестному солдату в селе Маэкса</t>
  </si>
  <si>
    <t>Благоустройство Парка имени Героя Советского Союза И.П. Малоземова</t>
  </si>
  <si>
    <t>Благоустройство территории у Памятного знака В.М. Шукшина по адресу: г. Белозерск, ул. Дзержинского</t>
  </si>
  <si>
    <t>Оборудование контейнерной площадки у МКД г. Белозерск, Советский проспект, д. 1Б, 1В</t>
  </si>
  <si>
    <t>Оборудование контейнерной площадки у МКД г. Белозерск, ул. Энгельса, д. 36</t>
  </si>
  <si>
    <t>Создание детской игровой площадки в г. Белозерск, ул. Красноармейская, д. 69</t>
  </si>
  <si>
    <t>Установка беседки во дворе дома ветеранов по адресу г. Белозерск, ул. Карла Маркса, д. 18</t>
  </si>
  <si>
    <t>Чистка и углубление канавы по адресу г. Белозерск, ул. Белозер, д. 14 (четная сторона)</t>
  </si>
  <si>
    <t>ТУ "Восточное"</t>
  </si>
  <si>
    <t>ТУ "Западное"</t>
  </si>
  <si>
    <t>Благоустройство территории Парка Победы в д. Митино</t>
  </si>
  <si>
    <t>Ремонт памятника воинам-землякам, павшим в годы Великой Отечественной войны 1941-1945 годов в д. Кукшево</t>
  </si>
  <si>
    <t>Ремонт стеллы воинам - землякам, погибшим в годы Великой Отечественной войны 1941-1945 годов в с. Бечевинка</t>
  </si>
  <si>
    <t>Строительство общественного колодца в деревне Колодино</t>
  </si>
  <si>
    <t>Строительство общественного колодца в деревне Чикиево</t>
  </si>
  <si>
    <t>Ремонт общественного колодца в д. Иштомар</t>
  </si>
  <si>
    <t>Ремонт общественного колодца в с. Георгиевское</t>
  </si>
  <si>
    <t xml:space="preserve">Ремонт общественных колодцев в п. Лаврово </t>
  </si>
  <si>
    <t>Замена водоразборной колонки в с. Бечевинка, ул. Покровская</t>
  </si>
  <si>
    <t>Установка контейнерной площадки в с. Бечевинка</t>
  </si>
  <si>
    <t>24 проекта ТУ</t>
  </si>
  <si>
    <t>Обустройство контейнерных площадок в п. Мегринский</t>
  </si>
  <si>
    <t>Обустройство контейнерных площадок в с. Зубово на 1 контейнер</t>
  </si>
  <si>
    <t>Обустройство контейнерных площадок в с. Зубово на 2 контейнера</t>
  </si>
  <si>
    <t>Обустройство контейнерных площадок в с. Зубово на 3 и 4 контейнера</t>
  </si>
  <si>
    <t>Обустройство спортивной площадки с. Зубово с приобретением оборудования</t>
  </si>
  <si>
    <t>Обустройство спуска к р. Куность</t>
  </si>
  <si>
    <t>Обустройство спусков к озеру Урозеро</t>
  </si>
  <si>
    <t>Очистка и углубление канав в д. Панинская, д. Борок</t>
  </si>
  <si>
    <t>Очистка и углубление канав в с. Зубово на улицах Пушкинская, Мира</t>
  </si>
  <si>
    <t>Разборка старых бесхозных строений в с. Зубово</t>
  </si>
  <si>
    <t>Устройство линии уличного освещения в д. Великое Село</t>
  </si>
  <si>
    <t>Полная стоимость проекта  руб. (в том числе)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</si>
</sst>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4" fontId="6" fillId="2" borderId="1" xfId="0" applyNumberFormat="1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" fontId="7" fillId="2" borderId="3" xfId="0" applyNumberFormat="1" applyFont="1" applyFill="1" applyBorder="1"/>
    <xf numFmtId="0" fontId="7" fillId="2" borderId="4" xfId="0" applyFont="1" applyFill="1" applyBorder="1" applyAlignment="1">
      <alignment wrapText="1"/>
    </xf>
    <xf numFmtId="4" fontId="6" fillId="2" borderId="4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4" fontId="12" fillId="2" borderId="3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pane xSplit="9" ySplit="3" topLeftCell="J4" activePane="bottomRight" state="frozen"/>
      <selection pane="topRight" activeCell="J1" sqref="J1"/>
      <selection pane="bottomLeft" activeCell="A7" sqref="A7"/>
      <selection pane="bottomRight" activeCell="E6" sqref="E6"/>
    </sheetView>
  </sheetViews>
  <sheetFormatPr defaultRowHeight="15" x14ac:dyDescent="0.25"/>
  <cols>
    <col min="1" max="1" width="4.28515625" style="2" customWidth="1"/>
    <col min="2" max="2" width="21.28515625" style="1" customWidth="1"/>
    <col min="3" max="3" width="27.5703125" style="1" customWidth="1"/>
    <col min="4" max="4" width="18.140625" style="8" customWidth="1"/>
    <col min="5" max="6" width="16.140625" style="1" customWidth="1"/>
    <col min="7" max="7" width="14.85546875" style="1" customWidth="1"/>
    <col min="8" max="8" width="16" style="1" customWidth="1"/>
    <col min="9" max="16384" width="9.140625" style="1"/>
  </cols>
  <sheetData>
    <row r="1" spans="1:8" ht="54.75" customHeight="1" x14ac:dyDescent="0.3">
      <c r="A1" s="52" t="s">
        <v>15</v>
      </c>
      <c r="B1" s="52"/>
      <c r="C1" s="52"/>
      <c r="D1" s="52"/>
      <c r="E1" s="52"/>
      <c r="F1" s="52"/>
      <c r="G1" s="52"/>
      <c r="H1" s="52"/>
    </row>
    <row r="2" spans="1:8" ht="30.75" customHeight="1" x14ac:dyDescent="0.25">
      <c r="A2" s="53" t="s">
        <v>0</v>
      </c>
      <c r="B2" s="55" t="s">
        <v>1</v>
      </c>
      <c r="C2" s="55" t="s">
        <v>2</v>
      </c>
      <c r="D2" s="58" t="s">
        <v>48</v>
      </c>
      <c r="E2" s="59"/>
      <c r="F2" s="59"/>
      <c r="G2" s="59"/>
      <c r="H2" s="60"/>
    </row>
    <row r="3" spans="1:8" ht="41.25" customHeight="1" x14ac:dyDescent="0.25">
      <c r="A3" s="54"/>
      <c r="B3" s="56"/>
      <c r="C3" s="57"/>
      <c r="D3" s="3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s="13" customFormat="1" ht="48" customHeight="1" x14ac:dyDescent="0.25">
      <c r="A4" s="10">
        <v>1</v>
      </c>
      <c r="B4" s="47" t="s">
        <v>24</v>
      </c>
      <c r="C4" s="31" t="s">
        <v>34</v>
      </c>
      <c r="D4" s="39">
        <v>60</v>
      </c>
      <c r="E4" s="32">
        <f t="shared" ref="E4:E7" si="0">D4*70%</f>
        <v>42</v>
      </c>
      <c r="F4" s="12">
        <f>D4-E4-G4-H4</f>
        <v>12</v>
      </c>
      <c r="G4" s="12">
        <f>D4*0%</f>
        <v>0</v>
      </c>
      <c r="H4" s="12">
        <f>D4*10%</f>
        <v>6</v>
      </c>
    </row>
    <row r="5" spans="1:8" s="13" customFormat="1" ht="74.25" customHeight="1" x14ac:dyDescent="0.25">
      <c r="A5" s="10">
        <v>2</v>
      </c>
      <c r="B5" s="48"/>
      <c r="C5" s="31" t="s">
        <v>27</v>
      </c>
      <c r="D5" s="39">
        <v>899.6</v>
      </c>
      <c r="E5" s="32">
        <f t="shared" si="0"/>
        <v>629.72</v>
      </c>
      <c r="F5" s="12">
        <f t="shared" ref="F5:F6" si="1">D5-E5-G5-H5</f>
        <v>179.92</v>
      </c>
      <c r="G5" s="12">
        <f>D5*0%</f>
        <v>0</v>
      </c>
      <c r="H5" s="12">
        <f>D5*10%</f>
        <v>89.960000000000008</v>
      </c>
    </row>
    <row r="6" spans="1:8" s="13" customFormat="1" ht="93" customHeight="1" x14ac:dyDescent="0.25">
      <c r="A6" s="10">
        <v>3</v>
      </c>
      <c r="B6" s="48"/>
      <c r="C6" s="31" t="s">
        <v>28</v>
      </c>
      <c r="D6" s="39">
        <v>900</v>
      </c>
      <c r="E6" s="32">
        <f t="shared" si="0"/>
        <v>630</v>
      </c>
      <c r="F6" s="12">
        <f t="shared" si="1"/>
        <v>180</v>
      </c>
      <c r="G6" s="12">
        <f>D6*0%</f>
        <v>0</v>
      </c>
      <c r="H6" s="12">
        <f>D6*10%</f>
        <v>90</v>
      </c>
    </row>
    <row r="7" spans="1:8" s="13" customFormat="1" ht="33.75" customHeight="1" x14ac:dyDescent="0.25">
      <c r="A7" s="10">
        <v>4</v>
      </c>
      <c r="B7" s="48"/>
      <c r="C7" s="31" t="s">
        <v>35</v>
      </c>
      <c r="D7" s="39">
        <v>120</v>
      </c>
      <c r="E7" s="32">
        <f t="shared" si="0"/>
        <v>84</v>
      </c>
      <c r="F7" s="12">
        <f t="shared" ref="F7" si="2">D7-E7-G7-H7</f>
        <v>24</v>
      </c>
      <c r="G7" s="12">
        <f>D7*0%</f>
        <v>0</v>
      </c>
      <c r="H7" s="12">
        <f>D7*10%</f>
        <v>12</v>
      </c>
    </row>
    <row r="8" spans="1:8" s="13" customFormat="1" ht="36" customHeight="1" x14ac:dyDescent="0.3">
      <c r="A8" s="10"/>
      <c r="B8" s="49"/>
      <c r="C8" s="34" t="s">
        <v>8</v>
      </c>
      <c r="D8" s="30">
        <f>SUM(D4:D7)</f>
        <v>1979.6</v>
      </c>
      <c r="E8" s="16">
        <f>SUM(E4:E7)</f>
        <v>1385.72</v>
      </c>
      <c r="F8" s="16">
        <f>SUM(F4:F7)</f>
        <v>395.91999999999996</v>
      </c>
      <c r="G8" s="16">
        <f>SUM(G4:G7)</f>
        <v>0</v>
      </c>
      <c r="H8" s="16">
        <f>SUM(H4:H7)</f>
        <v>197.96</v>
      </c>
    </row>
    <row r="9" spans="1:8" s="13" customFormat="1" ht="44.25" customHeight="1" x14ac:dyDescent="0.25">
      <c r="A9" s="10">
        <v>1</v>
      </c>
      <c r="B9" s="50" t="s">
        <v>25</v>
      </c>
      <c r="C9" s="21" t="s">
        <v>26</v>
      </c>
      <c r="D9" s="35">
        <v>650</v>
      </c>
      <c r="E9" s="12">
        <f t="shared" ref="E9:E18" si="3">D9*70%</f>
        <v>454.99999999999994</v>
      </c>
      <c r="F9" s="12">
        <f t="shared" ref="F9:F18" si="4">D9-E9-G9-H9</f>
        <v>162.50000000000006</v>
      </c>
      <c r="G9" s="12">
        <f t="shared" ref="G9:G16" si="5">D9*0%</f>
        <v>0</v>
      </c>
      <c r="H9" s="12">
        <f t="shared" ref="H9:H18" si="6">D9*5%</f>
        <v>32.5</v>
      </c>
    </row>
    <row r="10" spans="1:8" s="13" customFormat="1" ht="42.75" customHeight="1" x14ac:dyDescent="0.25">
      <c r="A10" s="10">
        <v>2</v>
      </c>
      <c r="B10" s="48"/>
      <c r="C10" s="31" t="s">
        <v>37</v>
      </c>
      <c r="D10" s="36">
        <v>687</v>
      </c>
      <c r="E10" s="12">
        <f t="shared" si="3"/>
        <v>480.9</v>
      </c>
      <c r="F10" s="12">
        <f t="shared" si="4"/>
        <v>171.75000000000003</v>
      </c>
      <c r="G10" s="12">
        <f t="shared" si="5"/>
        <v>0</v>
      </c>
      <c r="H10" s="12">
        <f t="shared" si="6"/>
        <v>34.35</v>
      </c>
    </row>
    <row r="11" spans="1:8" s="13" customFormat="1" ht="48" customHeight="1" x14ac:dyDescent="0.25">
      <c r="A11" s="10">
        <v>3</v>
      </c>
      <c r="B11" s="48"/>
      <c r="C11" s="31" t="s">
        <v>38</v>
      </c>
      <c r="D11" s="36">
        <v>495</v>
      </c>
      <c r="E11" s="12">
        <f t="shared" si="3"/>
        <v>346.5</v>
      </c>
      <c r="F11" s="12">
        <f t="shared" si="4"/>
        <v>123.75</v>
      </c>
      <c r="G11" s="12">
        <f t="shared" si="5"/>
        <v>0</v>
      </c>
      <c r="H11" s="12">
        <f t="shared" si="6"/>
        <v>24.75</v>
      </c>
    </row>
    <row r="12" spans="1:8" s="13" customFormat="1" ht="50.25" customHeight="1" x14ac:dyDescent="0.25">
      <c r="A12" s="10">
        <v>4</v>
      </c>
      <c r="B12" s="48"/>
      <c r="C12" s="31" t="s">
        <v>39</v>
      </c>
      <c r="D12" s="36">
        <v>858</v>
      </c>
      <c r="E12" s="12">
        <f t="shared" si="3"/>
        <v>600.59999999999991</v>
      </c>
      <c r="F12" s="12">
        <f t="shared" si="4"/>
        <v>214.50000000000009</v>
      </c>
      <c r="G12" s="12">
        <f t="shared" si="5"/>
        <v>0</v>
      </c>
      <c r="H12" s="12">
        <f t="shared" si="6"/>
        <v>42.900000000000006</v>
      </c>
    </row>
    <row r="13" spans="1:8" s="13" customFormat="1" ht="60.75" customHeight="1" x14ac:dyDescent="0.25">
      <c r="A13" s="10">
        <v>5</v>
      </c>
      <c r="B13" s="48"/>
      <c r="C13" s="31" t="s">
        <v>40</v>
      </c>
      <c r="D13" s="36">
        <v>707.5</v>
      </c>
      <c r="E13" s="12">
        <f t="shared" si="3"/>
        <v>495.24999999999994</v>
      </c>
      <c r="F13" s="12">
        <f t="shared" si="4"/>
        <v>176.87500000000006</v>
      </c>
      <c r="G13" s="12">
        <f t="shared" si="5"/>
        <v>0</v>
      </c>
      <c r="H13" s="12">
        <f t="shared" si="6"/>
        <v>35.375</v>
      </c>
    </row>
    <row r="14" spans="1:8" s="13" customFormat="1" ht="41.25" customHeight="1" x14ac:dyDescent="0.25">
      <c r="A14" s="10">
        <v>6</v>
      </c>
      <c r="B14" s="48"/>
      <c r="C14" s="31" t="s">
        <v>41</v>
      </c>
      <c r="D14" s="36">
        <v>550</v>
      </c>
      <c r="E14" s="12">
        <f t="shared" si="3"/>
        <v>385</v>
      </c>
      <c r="F14" s="12">
        <f t="shared" si="4"/>
        <v>137.5</v>
      </c>
      <c r="G14" s="12">
        <f t="shared" si="5"/>
        <v>0</v>
      </c>
      <c r="H14" s="12">
        <f t="shared" si="6"/>
        <v>27.5</v>
      </c>
    </row>
    <row r="15" spans="1:8" s="13" customFormat="1" ht="31.5" customHeight="1" x14ac:dyDescent="0.25">
      <c r="A15" s="10">
        <v>7</v>
      </c>
      <c r="B15" s="48"/>
      <c r="C15" s="31" t="s">
        <v>42</v>
      </c>
      <c r="D15" s="36">
        <v>60</v>
      </c>
      <c r="E15" s="12">
        <f t="shared" si="3"/>
        <v>42</v>
      </c>
      <c r="F15" s="12">
        <f t="shared" si="4"/>
        <v>15</v>
      </c>
      <c r="G15" s="12">
        <f t="shared" si="5"/>
        <v>0</v>
      </c>
      <c r="H15" s="12">
        <f t="shared" si="6"/>
        <v>3</v>
      </c>
    </row>
    <row r="16" spans="1:8" s="13" customFormat="1" ht="31.5" customHeight="1" x14ac:dyDescent="0.25">
      <c r="A16" s="10">
        <v>8</v>
      </c>
      <c r="B16" s="48"/>
      <c r="C16" s="31" t="s">
        <v>43</v>
      </c>
      <c r="D16" s="36">
        <v>539.48400000000004</v>
      </c>
      <c r="E16" s="12">
        <f t="shared" si="3"/>
        <v>377.6388</v>
      </c>
      <c r="F16" s="12">
        <f t="shared" si="4"/>
        <v>107.89680000000003</v>
      </c>
      <c r="G16" s="12">
        <f t="shared" si="5"/>
        <v>0</v>
      </c>
      <c r="H16" s="12">
        <f>D16*10%</f>
        <v>53.948400000000007</v>
      </c>
    </row>
    <row r="17" spans="1:8" s="13" customFormat="1" ht="32.25" customHeight="1" x14ac:dyDescent="0.25">
      <c r="A17" s="10">
        <v>9</v>
      </c>
      <c r="B17" s="48"/>
      <c r="C17" s="31" t="s">
        <v>44</v>
      </c>
      <c r="D17" s="36">
        <v>150</v>
      </c>
      <c r="E17" s="32">
        <f t="shared" si="3"/>
        <v>105</v>
      </c>
      <c r="F17" s="12">
        <f t="shared" si="4"/>
        <v>37.5</v>
      </c>
      <c r="G17" s="12">
        <f>D17*0%</f>
        <v>0</v>
      </c>
      <c r="H17" s="12">
        <f>D17*5%</f>
        <v>7.5</v>
      </c>
    </row>
    <row r="18" spans="1:8" s="13" customFormat="1" ht="48.75" customHeight="1" x14ac:dyDescent="0.25">
      <c r="A18" s="10">
        <v>10</v>
      </c>
      <c r="B18" s="48"/>
      <c r="C18" s="31" t="s">
        <v>45</v>
      </c>
      <c r="D18" s="36">
        <v>590</v>
      </c>
      <c r="E18" s="32">
        <f t="shared" si="3"/>
        <v>413</v>
      </c>
      <c r="F18" s="12">
        <f t="shared" si="4"/>
        <v>147.5</v>
      </c>
      <c r="G18" s="12">
        <f>D18*0%</f>
        <v>0</v>
      </c>
      <c r="H18" s="12">
        <f t="shared" si="6"/>
        <v>29.5</v>
      </c>
    </row>
    <row r="19" spans="1:8" s="13" customFormat="1" ht="39.75" customHeight="1" x14ac:dyDescent="0.25">
      <c r="A19" s="10">
        <v>11</v>
      </c>
      <c r="B19" s="48"/>
      <c r="C19" s="38" t="s">
        <v>46</v>
      </c>
      <c r="D19" s="37">
        <v>900</v>
      </c>
      <c r="E19" s="32">
        <f t="shared" ref="E19:E20" si="7">D19*70%</f>
        <v>630</v>
      </c>
      <c r="F19" s="12">
        <f t="shared" ref="F19:F20" si="8">D19-E19-G19-H19</f>
        <v>225</v>
      </c>
      <c r="G19" s="12">
        <f t="shared" ref="G19" si="9">D19*0%</f>
        <v>0</v>
      </c>
      <c r="H19" s="12">
        <f>D19*5%</f>
        <v>45</v>
      </c>
    </row>
    <row r="20" spans="1:8" s="13" customFormat="1" ht="48.75" customHeight="1" x14ac:dyDescent="0.25">
      <c r="A20" s="10">
        <v>12</v>
      </c>
      <c r="B20" s="51"/>
      <c r="C20" s="31" t="s">
        <v>47</v>
      </c>
      <c r="D20" s="36">
        <v>150</v>
      </c>
      <c r="E20" s="32">
        <f t="shared" si="7"/>
        <v>105</v>
      </c>
      <c r="F20" s="12">
        <f t="shared" si="8"/>
        <v>30</v>
      </c>
      <c r="G20" s="12">
        <f>D20*0%</f>
        <v>0</v>
      </c>
      <c r="H20" s="12">
        <f>D20*10%</f>
        <v>15</v>
      </c>
    </row>
    <row r="21" spans="1:8" s="13" customFormat="1" ht="27" customHeight="1" x14ac:dyDescent="0.3">
      <c r="A21" s="10"/>
      <c r="B21" s="49"/>
      <c r="C21" s="29" t="s">
        <v>8</v>
      </c>
      <c r="D21" s="30">
        <f>SUM(D9:D20)</f>
        <v>6336.9840000000004</v>
      </c>
      <c r="E21" s="16">
        <f>SUM(E9:E20)</f>
        <v>4435.8887999999997</v>
      </c>
      <c r="F21" s="16">
        <f>SUM(F9:F20)</f>
        <v>1549.7718000000002</v>
      </c>
      <c r="G21" s="16">
        <f>SUM(G9:G20)</f>
        <v>0</v>
      </c>
      <c r="H21" s="16">
        <f>SUM(H9:H20)</f>
        <v>351.32339999999999</v>
      </c>
    </row>
    <row r="22" spans="1:8" s="13" customFormat="1" ht="48" customHeight="1" x14ac:dyDescent="0.25">
      <c r="A22" s="10">
        <v>1</v>
      </c>
      <c r="B22" s="41" t="s">
        <v>12</v>
      </c>
      <c r="C22" s="22" t="s">
        <v>16</v>
      </c>
      <c r="D22" s="40">
        <v>500</v>
      </c>
      <c r="E22" s="32">
        <f t="shared" ref="E22:E29" si="10">D22*70%</f>
        <v>350</v>
      </c>
      <c r="F22" s="12">
        <f t="shared" ref="F22:F29" si="11">D22-E22-G22-H22</f>
        <v>75</v>
      </c>
      <c r="G22" s="12">
        <f>D22*10%</f>
        <v>50</v>
      </c>
      <c r="H22" s="12">
        <f>D22*5%</f>
        <v>25</v>
      </c>
    </row>
    <row r="23" spans="1:8" s="13" customFormat="1" ht="43.5" customHeight="1" x14ac:dyDescent="0.25">
      <c r="A23" s="10">
        <v>2</v>
      </c>
      <c r="B23" s="42"/>
      <c r="C23" s="22" t="s">
        <v>17</v>
      </c>
      <c r="D23" s="40">
        <v>1800</v>
      </c>
      <c r="E23" s="32">
        <f t="shared" si="10"/>
        <v>1260</v>
      </c>
      <c r="F23" s="12">
        <f t="shared" si="11"/>
        <v>270</v>
      </c>
      <c r="G23" s="12">
        <f t="shared" ref="G23:G29" si="12">D23*10%</f>
        <v>180</v>
      </c>
      <c r="H23" s="12">
        <f t="shared" ref="H23:H29" si="13">D23*5%</f>
        <v>90</v>
      </c>
    </row>
    <row r="24" spans="1:8" s="13" customFormat="1" ht="75.75" customHeight="1" x14ac:dyDescent="0.25">
      <c r="A24" s="10">
        <v>3</v>
      </c>
      <c r="B24" s="42"/>
      <c r="C24" s="22" t="s">
        <v>18</v>
      </c>
      <c r="D24" s="24">
        <v>600</v>
      </c>
      <c r="E24" s="12">
        <f t="shared" si="10"/>
        <v>420</v>
      </c>
      <c r="F24" s="12">
        <f t="shared" si="11"/>
        <v>90</v>
      </c>
      <c r="G24" s="12">
        <f t="shared" si="12"/>
        <v>60</v>
      </c>
      <c r="H24" s="12">
        <f t="shared" si="13"/>
        <v>30</v>
      </c>
    </row>
    <row r="25" spans="1:8" s="13" customFormat="1" ht="75" customHeight="1" x14ac:dyDescent="0.25">
      <c r="A25" s="10">
        <v>4</v>
      </c>
      <c r="B25" s="42"/>
      <c r="C25" s="22" t="s">
        <v>19</v>
      </c>
      <c r="D25" s="25">
        <v>54</v>
      </c>
      <c r="E25" s="12">
        <f t="shared" si="10"/>
        <v>37.799999999999997</v>
      </c>
      <c r="F25" s="12">
        <f t="shared" si="11"/>
        <v>8.1000000000000014</v>
      </c>
      <c r="G25" s="12">
        <f t="shared" si="12"/>
        <v>5.4</v>
      </c>
      <c r="H25" s="12">
        <f t="shared" si="13"/>
        <v>2.7</v>
      </c>
    </row>
    <row r="26" spans="1:8" s="13" customFormat="1" ht="62.25" customHeight="1" x14ac:dyDescent="0.25">
      <c r="A26" s="10">
        <v>5</v>
      </c>
      <c r="B26" s="42"/>
      <c r="C26" s="22" t="s">
        <v>20</v>
      </c>
      <c r="D26" s="26">
        <v>54</v>
      </c>
      <c r="E26" s="12">
        <f t="shared" si="10"/>
        <v>37.799999999999997</v>
      </c>
      <c r="F26" s="12">
        <f t="shared" si="11"/>
        <v>8.1000000000000014</v>
      </c>
      <c r="G26" s="12">
        <f t="shared" si="12"/>
        <v>5.4</v>
      </c>
      <c r="H26" s="12">
        <f t="shared" si="13"/>
        <v>2.7</v>
      </c>
    </row>
    <row r="27" spans="1:8" s="13" customFormat="1" ht="45.75" customHeight="1" x14ac:dyDescent="0.25">
      <c r="A27" s="10">
        <v>6</v>
      </c>
      <c r="B27" s="42"/>
      <c r="C27" s="22" t="s">
        <v>21</v>
      </c>
      <c r="D27" s="26">
        <v>216</v>
      </c>
      <c r="E27" s="12">
        <f t="shared" si="10"/>
        <v>151.19999999999999</v>
      </c>
      <c r="F27" s="12">
        <f t="shared" si="11"/>
        <v>32.400000000000006</v>
      </c>
      <c r="G27" s="12">
        <f t="shared" si="12"/>
        <v>21.6</v>
      </c>
      <c r="H27" s="12">
        <f t="shared" si="13"/>
        <v>10.8</v>
      </c>
    </row>
    <row r="28" spans="1:8" s="13" customFormat="1" ht="62.25" customHeight="1" x14ac:dyDescent="0.25">
      <c r="A28" s="10">
        <v>7</v>
      </c>
      <c r="B28" s="42"/>
      <c r="C28" s="23" t="s">
        <v>22</v>
      </c>
      <c r="D28" s="26">
        <v>200</v>
      </c>
      <c r="E28" s="12">
        <f t="shared" si="10"/>
        <v>140</v>
      </c>
      <c r="F28" s="12">
        <f t="shared" si="11"/>
        <v>30</v>
      </c>
      <c r="G28" s="12">
        <f>D28*0%</f>
        <v>0</v>
      </c>
      <c r="H28" s="12">
        <f>D28*15%</f>
        <v>30</v>
      </c>
    </row>
    <row r="29" spans="1:8" s="13" customFormat="1" ht="62.25" customHeight="1" x14ac:dyDescent="0.25">
      <c r="A29" s="10">
        <v>8</v>
      </c>
      <c r="B29" s="42"/>
      <c r="C29" s="22" t="s">
        <v>23</v>
      </c>
      <c r="D29" s="26">
        <v>200</v>
      </c>
      <c r="E29" s="12">
        <f t="shared" si="10"/>
        <v>140</v>
      </c>
      <c r="F29" s="12">
        <f t="shared" si="11"/>
        <v>30</v>
      </c>
      <c r="G29" s="12">
        <f t="shared" si="12"/>
        <v>20</v>
      </c>
      <c r="H29" s="12">
        <f t="shared" si="13"/>
        <v>10</v>
      </c>
    </row>
    <row r="30" spans="1:8" s="13" customFormat="1" ht="21" customHeight="1" x14ac:dyDescent="0.25">
      <c r="A30" s="10"/>
      <c r="B30" s="43"/>
      <c r="C30" s="27" t="s">
        <v>8</v>
      </c>
      <c r="D30" s="28">
        <f>SUM(D22:D29)</f>
        <v>3624</v>
      </c>
      <c r="E30" s="15">
        <f t="shared" ref="E30:E35" si="14">D30*70%</f>
        <v>2536.7999999999997</v>
      </c>
      <c r="F30" s="15">
        <f t="shared" ref="F30:F35" si="15">D30-E30-G30-H30</f>
        <v>543.60000000000036</v>
      </c>
      <c r="G30" s="15">
        <f>SUM(G22:G29)</f>
        <v>342.4</v>
      </c>
      <c r="H30" s="15">
        <f>SUM(H22:H29)</f>
        <v>201.2</v>
      </c>
    </row>
    <row r="31" spans="1:8" s="13" customFormat="1" ht="33" customHeight="1" x14ac:dyDescent="0.25">
      <c r="A31" s="10">
        <v>1</v>
      </c>
      <c r="B31" s="44" t="s">
        <v>13</v>
      </c>
      <c r="C31" s="31" t="s">
        <v>31</v>
      </c>
      <c r="D31" s="39">
        <v>220</v>
      </c>
      <c r="E31" s="32">
        <f t="shared" si="14"/>
        <v>154</v>
      </c>
      <c r="F31" s="12">
        <f t="shared" si="15"/>
        <v>44</v>
      </c>
      <c r="G31" s="12">
        <v>0</v>
      </c>
      <c r="H31" s="12">
        <f>D31*10%</f>
        <v>22</v>
      </c>
    </row>
    <row r="32" spans="1:8" s="13" customFormat="1" ht="40.5" customHeight="1" x14ac:dyDescent="0.25">
      <c r="A32" s="10">
        <v>2</v>
      </c>
      <c r="B32" s="45"/>
      <c r="C32" s="31" t="s">
        <v>32</v>
      </c>
      <c r="D32" s="39">
        <v>220</v>
      </c>
      <c r="E32" s="32">
        <f t="shared" si="14"/>
        <v>154</v>
      </c>
      <c r="F32" s="12">
        <f t="shared" si="15"/>
        <v>44</v>
      </c>
      <c r="G32" s="12">
        <v>0</v>
      </c>
      <c r="H32" s="12">
        <f>D32*10%</f>
        <v>22</v>
      </c>
    </row>
    <row r="33" spans="1:8" s="13" customFormat="1" ht="36" customHeight="1" x14ac:dyDescent="0.25">
      <c r="A33" s="10">
        <v>3</v>
      </c>
      <c r="B33" s="45"/>
      <c r="C33" s="31" t="s">
        <v>33</v>
      </c>
      <c r="D33" s="39">
        <v>352.4</v>
      </c>
      <c r="E33" s="32">
        <f t="shared" si="14"/>
        <v>246.67999999999998</v>
      </c>
      <c r="F33" s="12">
        <f t="shared" si="15"/>
        <v>70.47999999999999</v>
      </c>
      <c r="G33" s="12">
        <v>0</v>
      </c>
      <c r="H33" s="12">
        <f>D33*10%</f>
        <v>35.24</v>
      </c>
    </row>
    <row r="34" spans="1:8" s="13" customFormat="1" ht="47.25" customHeight="1" x14ac:dyDescent="0.25">
      <c r="A34" s="10">
        <v>4</v>
      </c>
      <c r="B34" s="45"/>
      <c r="C34" s="31" t="s">
        <v>29</v>
      </c>
      <c r="D34" s="39">
        <v>220</v>
      </c>
      <c r="E34" s="32">
        <f t="shared" si="14"/>
        <v>154</v>
      </c>
      <c r="F34" s="12">
        <f t="shared" si="15"/>
        <v>55</v>
      </c>
      <c r="G34" s="12">
        <v>0</v>
      </c>
      <c r="H34" s="12">
        <f>D34*5%</f>
        <v>11</v>
      </c>
    </row>
    <row r="35" spans="1:8" s="13" customFormat="1" ht="48.75" customHeight="1" x14ac:dyDescent="0.25">
      <c r="A35" s="10">
        <v>5</v>
      </c>
      <c r="B35" s="45"/>
      <c r="C35" s="31" t="s">
        <v>30</v>
      </c>
      <c r="D35" s="39">
        <v>220</v>
      </c>
      <c r="E35" s="32">
        <f t="shared" si="14"/>
        <v>154</v>
      </c>
      <c r="F35" s="12">
        <f t="shared" si="15"/>
        <v>55</v>
      </c>
      <c r="G35" s="12">
        <v>0</v>
      </c>
      <c r="H35" s="12">
        <f t="shared" ref="H35" si="16">D35*5%</f>
        <v>11</v>
      </c>
    </row>
    <row r="36" spans="1:8" s="13" customFormat="1" ht="21" customHeight="1" x14ac:dyDescent="0.3">
      <c r="A36" s="10"/>
      <c r="B36" s="46"/>
      <c r="C36" s="29" t="s">
        <v>8</v>
      </c>
      <c r="D36" s="30">
        <f>SUM(D31:D35)</f>
        <v>1232.4000000000001</v>
      </c>
      <c r="E36" s="16">
        <f t="shared" ref="E36" si="17">D36*70%</f>
        <v>862.68000000000006</v>
      </c>
      <c r="F36" s="16">
        <f t="shared" ref="F36" si="18">D36-E36-G36-H36</f>
        <v>268.48</v>
      </c>
      <c r="G36" s="16">
        <f>SUM(G31:G35)</f>
        <v>0</v>
      </c>
      <c r="H36" s="16">
        <f>SUM(H31:H35)</f>
        <v>101.24000000000001</v>
      </c>
    </row>
    <row r="37" spans="1:8" s="13" customFormat="1" ht="15.75" hidden="1" x14ac:dyDescent="0.25">
      <c r="A37" s="10"/>
      <c r="B37" s="17"/>
      <c r="C37" s="11"/>
      <c r="D37" s="15"/>
      <c r="E37" s="12"/>
      <c r="F37" s="12"/>
      <c r="G37" s="12"/>
      <c r="H37" s="12"/>
    </row>
    <row r="38" spans="1:8" s="18" customFormat="1" ht="18.75" x14ac:dyDescent="0.3">
      <c r="A38" s="19"/>
      <c r="B38" s="20"/>
      <c r="C38" s="14" t="s">
        <v>8</v>
      </c>
      <c r="D38" s="16">
        <f>D8+D21+D30+D36</f>
        <v>13172.984</v>
      </c>
      <c r="E38" s="16">
        <f t="shared" ref="E38" si="19">D38*70%</f>
        <v>9221.0887999999995</v>
      </c>
      <c r="F38" s="16">
        <f t="shared" ref="F38" si="20">D38-E38-G38-H38</f>
        <v>2757.7718000000004</v>
      </c>
      <c r="G38" s="16">
        <f>SUM(G8+G21++G30+G36)</f>
        <v>342.4</v>
      </c>
      <c r="H38" s="16">
        <f>SUM(H8+H21+H30+H36)</f>
        <v>851.72340000000008</v>
      </c>
    </row>
    <row r="39" spans="1:8" s="8" customFormat="1" ht="15.75" x14ac:dyDescent="0.25">
      <c r="A39" s="4"/>
      <c r="B39" s="5"/>
      <c r="C39" s="6"/>
      <c r="D39" s="7"/>
      <c r="E39" s="7"/>
      <c r="F39" s="7"/>
      <c r="G39" s="7"/>
      <c r="H39" s="7"/>
    </row>
    <row r="40" spans="1:8" s="8" customFormat="1" x14ac:dyDescent="0.25">
      <c r="A40" s="9"/>
      <c r="B40" s="8" t="s">
        <v>36</v>
      </c>
    </row>
    <row r="41" spans="1:8" s="8" customFormat="1" x14ac:dyDescent="0.25">
      <c r="A41" s="9"/>
      <c r="B41" s="8" t="s">
        <v>14</v>
      </c>
    </row>
    <row r="45" spans="1:8" hidden="1" x14ac:dyDescent="0.25">
      <c r="C45" s="1" t="s">
        <v>9</v>
      </c>
    </row>
    <row r="46" spans="1:8" hidden="1" x14ac:dyDescent="0.25">
      <c r="C46" s="1" t="s">
        <v>10</v>
      </c>
    </row>
    <row r="47" spans="1:8" hidden="1" x14ac:dyDescent="0.25">
      <c r="C47" s="1" t="s">
        <v>11</v>
      </c>
    </row>
  </sheetData>
  <mergeCells count="9">
    <mergeCell ref="B22:B30"/>
    <mergeCell ref="B31:B36"/>
    <mergeCell ref="B4:B8"/>
    <mergeCell ref="B9:B21"/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Хансен С.В.</dc:creator>
  <cp:lastModifiedBy>Хансен С.В.</cp:lastModifiedBy>
  <cp:lastPrinted>2023-03-23T07:25:59Z</cp:lastPrinted>
  <dcterms:created xsi:type="dcterms:W3CDTF">2018-10-15T08:34:42Z</dcterms:created>
  <dcterms:modified xsi:type="dcterms:W3CDTF">2024-01-15T06:58:05Z</dcterms:modified>
</cp:coreProperties>
</file>