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9320" windowHeight="11310"/>
  </bookViews>
  <sheets>
    <sheet name="Лист1" sheetId="1" r:id="rId1"/>
  </sheets>
  <calcPr calcId="144525" iterate="1"/>
</workbook>
</file>

<file path=xl/calcChain.xml><?xml version="1.0" encoding="utf-8"?>
<calcChain xmlns="http://schemas.openxmlformats.org/spreadsheetml/2006/main">
  <c r="G58" i="1" l="1"/>
  <c r="H62" i="1"/>
  <c r="H61" i="1"/>
  <c r="H60" i="1"/>
  <c r="G57" i="1"/>
  <c r="G56" i="1"/>
  <c r="H55" i="1"/>
  <c r="G55" i="1"/>
  <c r="H54" i="1"/>
  <c r="G54" i="1"/>
  <c r="G61" i="1"/>
  <c r="G62" i="1"/>
  <c r="E61" i="1"/>
  <c r="E62" i="1"/>
  <c r="E64" i="1"/>
  <c r="H64" i="1"/>
  <c r="E65" i="1"/>
  <c r="F65" i="1" s="1"/>
  <c r="H65" i="1"/>
  <c r="E66" i="1"/>
  <c r="F66" i="1" s="1"/>
  <c r="H66" i="1"/>
  <c r="E67" i="1"/>
  <c r="F67" i="1" s="1"/>
  <c r="H67" i="1"/>
  <c r="E68" i="1"/>
  <c r="H68" i="1"/>
  <c r="D69" i="1"/>
  <c r="E69" i="1"/>
  <c r="G6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H48" i="1"/>
  <c r="H49" i="1"/>
  <c r="H50" i="1"/>
  <c r="H51" i="1"/>
  <c r="H52" i="1"/>
  <c r="H47" i="1"/>
  <c r="H46" i="1"/>
  <c r="H45" i="1"/>
  <c r="H44" i="1"/>
  <c r="H43" i="1"/>
  <c r="H42" i="1"/>
  <c r="H41" i="1"/>
  <c r="H4" i="1"/>
  <c r="H7" i="1"/>
  <c r="H9" i="1"/>
  <c r="G4" i="1"/>
  <c r="G7" i="1"/>
  <c r="G9" i="1"/>
  <c r="D18" i="1"/>
  <c r="H5" i="1"/>
  <c r="H6" i="1"/>
  <c r="H8" i="1"/>
  <c r="H10" i="1"/>
  <c r="H11" i="1"/>
  <c r="H12" i="1"/>
  <c r="H13" i="1"/>
  <c r="H14" i="1"/>
  <c r="G5" i="1"/>
  <c r="G6" i="1"/>
  <c r="G8" i="1"/>
  <c r="G10" i="1"/>
  <c r="G11" i="1"/>
  <c r="G12" i="1"/>
  <c r="G13" i="1"/>
  <c r="G14" i="1"/>
  <c r="E5" i="1"/>
  <c r="E6" i="1"/>
  <c r="E7" i="1"/>
  <c r="E8" i="1"/>
  <c r="E9" i="1"/>
  <c r="E10" i="1"/>
  <c r="E11" i="1"/>
  <c r="E12" i="1"/>
  <c r="E13" i="1"/>
  <c r="E14" i="1"/>
  <c r="E4" i="1"/>
  <c r="D53" i="1"/>
  <c r="H31" i="1"/>
  <c r="G31" i="1"/>
  <c r="H30" i="1"/>
  <c r="G30" i="1"/>
  <c r="H29" i="1"/>
  <c r="G29" i="1"/>
  <c r="H28" i="1"/>
  <c r="G28" i="1"/>
  <c r="H20" i="1"/>
  <c r="H21" i="1"/>
  <c r="H22" i="1"/>
  <c r="H23" i="1"/>
  <c r="H24" i="1"/>
  <c r="H25" i="1"/>
  <c r="H26" i="1"/>
  <c r="H27" i="1"/>
  <c r="H32" i="1"/>
  <c r="H33" i="1"/>
  <c r="H34" i="1"/>
  <c r="H35" i="1"/>
  <c r="H36" i="1"/>
  <c r="H37" i="1"/>
  <c r="H38" i="1"/>
  <c r="H39" i="1"/>
  <c r="H40" i="1"/>
  <c r="G20" i="1"/>
  <c r="G21" i="1"/>
  <c r="G22" i="1"/>
  <c r="G23" i="1"/>
  <c r="G24" i="1"/>
  <c r="G25" i="1"/>
  <c r="G26" i="1"/>
  <c r="G27" i="1"/>
  <c r="G32" i="1"/>
  <c r="G33" i="1"/>
  <c r="G34" i="1"/>
  <c r="G35" i="1"/>
  <c r="G36" i="1"/>
  <c r="G37" i="1"/>
  <c r="G38" i="1"/>
  <c r="G39" i="1"/>
  <c r="G40" i="1"/>
  <c r="H19" i="1"/>
  <c r="G19" i="1"/>
  <c r="E19" i="1"/>
  <c r="F61" i="1" l="1"/>
  <c r="F68" i="1"/>
  <c r="H69" i="1"/>
  <c r="F69" i="1" s="1"/>
  <c r="F64" i="1"/>
  <c r="H53" i="1"/>
  <c r="E53" i="1"/>
  <c r="F12" i="1"/>
  <c r="F11" i="1"/>
  <c r="F7" i="1"/>
  <c r="F4" i="1"/>
  <c r="F23" i="1"/>
  <c r="F8" i="1"/>
  <c r="F28" i="1"/>
  <c r="F10" i="1"/>
  <c r="F9" i="1"/>
  <c r="F14" i="1"/>
  <c r="F6" i="1"/>
  <c r="F13" i="1"/>
  <c r="F5" i="1"/>
  <c r="F31" i="1"/>
  <c r="F20" i="1"/>
  <c r="F27" i="1"/>
  <c r="F22" i="1"/>
  <c r="F29" i="1"/>
  <c r="F33" i="1"/>
  <c r="F21" i="1"/>
  <c r="F34" i="1"/>
  <c r="F32" i="1"/>
  <c r="F40" i="1"/>
  <c r="F39" i="1"/>
  <c r="F38" i="1"/>
  <c r="F37" i="1"/>
  <c r="F36" i="1"/>
  <c r="F35" i="1"/>
  <c r="F30" i="1"/>
  <c r="F26" i="1"/>
  <c r="F25" i="1"/>
  <c r="F24" i="1"/>
  <c r="F19" i="1"/>
  <c r="G50" i="1"/>
  <c r="G49" i="1"/>
  <c r="G42" i="1" l="1"/>
  <c r="G43" i="1"/>
  <c r="G44" i="1"/>
  <c r="G45" i="1"/>
  <c r="G46" i="1"/>
  <c r="G47" i="1"/>
  <c r="G48" i="1"/>
  <c r="H17" i="1"/>
  <c r="G17" i="1"/>
  <c r="E17" i="1"/>
  <c r="F47" i="1" l="1"/>
  <c r="F48" i="1"/>
  <c r="F43" i="1"/>
  <c r="F17" i="1"/>
  <c r="F42" i="1"/>
  <c r="F45" i="1"/>
  <c r="F44" i="1"/>
  <c r="F46" i="1"/>
  <c r="G60" i="1"/>
  <c r="E60" i="1"/>
  <c r="F60" i="1" l="1"/>
  <c r="F62" i="1" l="1"/>
  <c r="H59" i="1"/>
  <c r="G59" i="1"/>
  <c r="H58" i="1"/>
  <c r="H57" i="1"/>
  <c r="H56" i="1"/>
  <c r="G63" i="1" l="1"/>
  <c r="H63" i="1"/>
  <c r="D63" i="1"/>
  <c r="D71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63" i="1" l="1"/>
  <c r="F63" i="1" s="1"/>
  <c r="G16" i="1"/>
  <c r="H16" i="1"/>
  <c r="G15" i="1"/>
  <c r="G18" i="1" s="1"/>
  <c r="G41" i="1"/>
  <c r="G52" i="1"/>
  <c r="E71" i="1" l="1"/>
  <c r="F41" i="1"/>
  <c r="F50" i="1"/>
  <c r="F49" i="1"/>
  <c r="G51" i="1" l="1"/>
  <c r="G53" i="1" s="1"/>
  <c r="G71" i="1" s="1"/>
  <c r="F51" i="1" l="1"/>
  <c r="F52" i="1"/>
  <c r="F53" i="1" l="1"/>
  <c r="E16" i="1"/>
  <c r="F16" i="1" l="1"/>
  <c r="E15" i="1" l="1"/>
  <c r="E18" i="1" s="1"/>
  <c r="H15" i="1" l="1"/>
  <c r="H18" i="1" s="1"/>
  <c r="H71" i="1" l="1"/>
  <c r="F71" i="1" s="1"/>
  <c r="F15" i="1" l="1"/>
  <c r="F18" i="1" s="1"/>
</calcChain>
</file>

<file path=xl/sharedStrings.xml><?xml version="1.0" encoding="utf-8"?>
<sst xmlns="http://schemas.openxmlformats.org/spreadsheetml/2006/main" count="78" uniqueCount="74">
  <si>
    <t>№№ п/п</t>
  </si>
  <si>
    <t>Наименование МО</t>
  </si>
  <si>
    <t>Название проекта</t>
  </si>
  <si>
    <t>итого</t>
  </si>
  <si>
    <t>областной бюджет</t>
  </si>
  <si>
    <t>бюджет МО</t>
  </si>
  <si>
    <t>пожертвования ЮЛ</t>
  </si>
  <si>
    <t>пожертвования ФЛ</t>
  </si>
  <si>
    <t>ИТОГО:</t>
  </si>
  <si>
    <t>постановление от 01.03.21 № 239</t>
  </si>
  <si>
    <t>постановление от __________ № ___</t>
  </si>
  <si>
    <t>не прошли</t>
  </si>
  <si>
    <t>ТУ "Восточное"</t>
  </si>
  <si>
    <t>ТУ "Западное"</t>
  </si>
  <si>
    <t>Очистка и углубление канав в д. Панинская, д. Борок</t>
  </si>
  <si>
    <t>Полная стоимость проекта  руб. (в том числе)</t>
  </si>
  <si>
    <t xml:space="preserve">Благоустройство территории Парка Победы в д.Митино </t>
  </si>
  <si>
    <t xml:space="preserve">Разборка старых бесхозных строений в  д. Митино,  с.Зубово     </t>
  </si>
  <si>
    <t>Очистка и углубление канавы ул. Строителей, с.Зубово  (правая сторона)</t>
  </si>
  <si>
    <t xml:space="preserve">Ремонт пешеходного моста п.Визьма </t>
  </si>
  <si>
    <t>Ремонт пешеходного моста д. Борок</t>
  </si>
  <si>
    <t>Ремонт пешеходного моста п.Ивановский</t>
  </si>
  <si>
    <t>Обустройство   контейнерных площадок в    д. Митино, д.Гаврино,   с.Зубово</t>
  </si>
  <si>
    <t xml:space="preserve">Обустройство подхода к водоему в с.Георгиевское  </t>
  </si>
  <si>
    <t>Очистка и углубление канав на ул.Коммунистическая, Комарова в п. Нижняя Мондома</t>
  </si>
  <si>
    <t>Очистка и углублении канав на ул. Школьная, Труда в с Куность</t>
  </si>
  <si>
    <t xml:space="preserve">Очистка  трубопереездов с.Зубово, ул. Речная </t>
  </si>
  <si>
    <t>Приобретение уличных тренажеров</t>
  </si>
  <si>
    <t>Обустройство площадок накопления твердых коммунальных отходов на ул. Советская, Новая, Мира п.Нижняя Мондома</t>
  </si>
  <si>
    <t>Обустройство трубопереезда в с. Куность на ул. Трофимовская</t>
  </si>
  <si>
    <t xml:space="preserve">Обустройство площадок накопления твердых коммунальных отходов на ул. Центральная, Озерная с. Куность  </t>
  </si>
  <si>
    <t>Вырубка кустарника в с.Куность на улице Мира</t>
  </si>
  <si>
    <t>Замена водоразборных  колонок д. Климшин Бор</t>
  </si>
  <si>
    <t xml:space="preserve">Спил аварийных деревьев с.Зубово   </t>
  </si>
  <si>
    <t xml:space="preserve">Обустройство спуска к водоему по ул. Великосельская п. Лаврово </t>
  </si>
  <si>
    <t>Замена водопроводной трубы ул. Спортивная, с.Зубово</t>
  </si>
  <si>
    <t>Обустройство пешеходных переходов в п. Нижняя Мондома</t>
  </si>
  <si>
    <t>Обустройство зон отдыха в с.Зубово</t>
  </si>
  <si>
    <t>Приобретение световой и звуковой аппаратуры для Дома культуры п.Нижняя Мондома</t>
  </si>
  <si>
    <t>Ограждение детской, спортивной площадки с.Зубово, ул. Мира</t>
  </si>
  <si>
    <t>Текущий ремонт  здания насосной станции д.Гаврино</t>
  </si>
  <si>
    <t>Ремонт  общественного колодца с.Зубово, ул. Пушкинская, д.45</t>
  </si>
  <si>
    <t>Устройство линии  уличного освещения в с.Ивановское</t>
  </si>
  <si>
    <t>Утепление здания насосной станции с.Зубово,  ул. Строителей, д.13 а</t>
  </si>
  <si>
    <t>Устройство линии  уличного освещения в д. Перхлойда</t>
  </si>
  <si>
    <t>Обустройство общественного колодца в с.Артюшино</t>
  </si>
  <si>
    <t xml:space="preserve">Обустройство плотомоя в п.Нижняя Мондома  </t>
  </si>
  <si>
    <t>Обустройство плотомоя в с.Куность</t>
  </si>
  <si>
    <t xml:space="preserve">Приобретение информационных щитов  </t>
  </si>
  <si>
    <t>Обустройство территории стелы воинам ВОВ в с.Бечевинка</t>
  </si>
  <si>
    <t>обустройство контейнерной площадки(НБ) в д.Глушково</t>
  </si>
  <si>
    <t>установка доп.плит к  памятнику ВОВ в с.Антушево (НБ)</t>
  </si>
  <si>
    <t>Устройство водопровода от родникового ключа до д.Алексино</t>
  </si>
  <si>
    <t>Благоустройство родникового ключа д.Алексино</t>
  </si>
  <si>
    <t>Благоустройство  территории памятника «Неизвестному солдату» в д.Глушково</t>
  </si>
  <si>
    <t>Приобретение и установка досок объявлений</t>
  </si>
  <si>
    <t>Обустройство общественного колодца в д.Рябово</t>
  </si>
  <si>
    <t>Обустройство контейнерной площадки в д.Орлово</t>
  </si>
  <si>
    <t>Обустройство общественного колодца в д.Гришино</t>
  </si>
  <si>
    <t>Обустройство контейнерной площадки в с.Бечевинка, ул.Преображенская</t>
  </si>
  <si>
    <t>Обустройство контейнерной площадки в д.Кирьяновская</t>
  </si>
  <si>
    <t>Обустройство контейнерной площадки в д.Панкратовка</t>
  </si>
  <si>
    <t>Установка фонарей уличного освещения в д.Туриково</t>
  </si>
  <si>
    <t>ТУ "Белозерское"</t>
  </si>
  <si>
    <t>Благоустройство  общественной территории на улице Шукшина .города Белозерска</t>
  </si>
  <si>
    <t>Благоустройство и озеленение территории Мемориального комплекса в Парке Победы в г.Белозерске по адресу ул. С.Орлова</t>
  </si>
  <si>
    <t>Приобретение сценических костюмов и обуви для танцевального коллектива «Танцы +»</t>
  </si>
  <si>
    <t>Приобретение сценических костюмов для народного коллектива – хора «Радуга»</t>
  </si>
  <si>
    <t>Проведение работ по установке финишного покрытия и спортивного оборудования  скейт -площадки на территории парка КиО в г.Белозерске</t>
  </si>
  <si>
    <t>Проведение работ по установке освещения и видеонаблюдения на территории парка КиО в г. Белозерске</t>
  </si>
  <si>
    <t>Очистка и углубление канавы, улица Свердлова  город Белозерске</t>
  </si>
  <si>
    <t>Обустройство трубопереезда по улице 12 Декабря д.6, город Белозерск</t>
  </si>
  <si>
    <t>Спил аварийных деревьев и вырубка кустарника в городском сквере у дома купца Калинина</t>
  </si>
  <si>
    <t>Муниципальные проекты по участию муниципального образования в реализации проекта "Народный бюджет"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</si>
</sst>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/>
    <xf numFmtId="0" fontId="3" fillId="2" borderId="0" xfId="0" applyFont="1" applyFill="1"/>
    <xf numFmtId="0" fontId="3" fillId="2" borderId="0" xfId="0" applyFont="1" applyFill="1" applyAlignment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5" fillId="2" borderId="0" xfId="0" applyFont="1" applyFill="1"/>
    <xf numFmtId="0" fontId="6" fillId="2" borderId="1" xfId="0" applyFont="1" applyFill="1" applyBorder="1" applyAlignment="1">
      <alignment wrapText="1"/>
    </xf>
    <xf numFmtId="4" fontId="7" fillId="2" borderId="1" xfId="0" applyNumberFormat="1" applyFont="1" applyFill="1" applyBorder="1"/>
    <xf numFmtId="4" fontId="6" fillId="2" borderId="1" xfId="0" applyNumberFormat="1" applyFont="1" applyFill="1" applyBorder="1"/>
    <xf numFmtId="0" fontId="4" fillId="2" borderId="1" xfId="0" applyFont="1" applyFill="1" applyBorder="1"/>
    <xf numFmtId="0" fontId="10" fillId="2" borderId="0" xfId="0" applyFont="1" applyFill="1"/>
    <xf numFmtId="0" fontId="6" fillId="2" borderId="1" xfId="0" applyFont="1" applyFill="1" applyBorder="1" applyAlignment="1"/>
    <xf numFmtId="0" fontId="6" fillId="2" borderId="1" xfId="0" applyFont="1" applyFill="1" applyBorder="1"/>
    <xf numFmtId="0" fontId="7" fillId="2" borderId="3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4" fontId="6" fillId="2" borderId="4" xfId="0" applyNumberFormat="1" applyFont="1" applyFill="1" applyBorder="1"/>
    <xf numFmtId="0" fontId="13" fillId="2" borderId="1" xfId="0" applyFont="1" applyFill="1" applyBorder="1" applyAlignment="1">
      <alignment vertical="center" wrapText="1"/>
    </xf>
    <xf numFmtId="4" fontId="4" fillId="2" borderId="7" xfId="0" applyNumberFormat="1" applyFont="1" applyFill="1" applyBorder="1"/>
    <xf numFmtId="0" fontId="2" fillId="2" borderId="3" xfId="0" applyFont="1" applyFill="1" applyBorder="1" applyAlignment="1">
      <alignment horizontal="center" wrapText="1"/>
    </xf>
    <xf numFmtId="4" fontId="14" fillId="2" borderId="1" xfId="0" applyNumberFormat="1" applyFont="1" applyFill="1" applyBorder="1" applyAlignment="1">
      <alignment horizontal="center" wrapText="1"/>
    </xf>
    <xf numFmtId="0" fontId="4" fillId="2" borderId="10" xfId="0" applyFont="1" applyFill="1" applyBorder="1" applyAlignment="1">
      <alignment vertical="center"/>
    </xf>
    <xf numFmtId="0" fontId="0" fillId="2" borderId="4" xfId="0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4" fontId="6" fillId="2" borderId="8" xfId="0" applyNumberFormat="1" applyFont="1" applyFill="1" applyBorder="1"/>
    <xf numFmtId="0" fontId="1" fillId="0" borderId="1" xfId="0" applyFont="1" applyBorder="1" applyAlignment="1">
      <alignment horizontal="justify" vertical="center" wrapText="1"/>
    </xf>
    <xf numFmtId="4" fontId="4" fillId="2" borderId="3" xfId="0" applyNumberFormat="1" applyFont="1" applyFill="1" applyBorder="1"/>
    <xf numFmtId="4" fontId="4" fillId="2" borderId="4" xfId="0" applyNumberFormat="1" applyFont="1" applyFill="1" applyBorder="1"/>
    <xf numFmtId="0" fontId="9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2" borderId="3" xfId="0" applyFont="1" applyFill="1" applyBorder="1" applyAlignment="1"/>
    <xf numFmtId="0" fontId="9" fillId="0" borderId="1" xfId="0" applyNumberFormat="1" applyFont="1" applyBorder="1" applyAlignment="1">
      <alignment horizontal="left" vertical="center" wrapText="1"/>
    </xf>
    <xf numFmtId="0" fontId="0" fillId="2" borderId="10" xfId="0" applyFill="1" applyBorder="1" applyAlignment="1">
      <alignment horizont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6" fillId="2" borderId="3" xfId="0" applyNumberFormat="1" applyFont="1" applyFill="1" applyBorder="1"/>
    <xf numFmtId="0" fontId="7" fillId="2" borderId="8" xfId="0" applyFont="1" applyFill="1" applyBorder="1" applyAlignment="1">
      <alignment wrapText="1"/>
    </xf>
    <xf numFmtId="4" fontId="7" fillId="2" borderId="8" xfId="0" applyNumberFormat="1" applyFont="1" applyFill="1" applyBorder="1"/>
    <xf numFmtId="0" fontId="8" fillId="2" borderId="3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/>
    <xf numFmtId="0" fontId="0" fillId="0" borderId="4" xfId="0" applyBorder="1" applyAlignment="1"/>
    <xf numFmtId="0" fontId="8" fillId="2" borderId="9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pane xSplit="9" ySplit="3" topLeftCell="J60" activePane="bottomRight" state="frozen"/>
      <selection pane="topRight" activeCell="J1" sqref="J1"/>
      <selection pane="bottomLeft" activeCell="A7" sqref="A7"/>
      <selection pane="bottomRight" activeCell="O81" sqref="O81:O82"/>
    </sheetView>
  </sheetViews>
  <sheetFormatPr defaultRowHeight="15" x14ac:dyDescent="0.25"/>
  <cols>
    <col min="1" max="1" width="4.28515625" style="2" customWidth="1"/>
    <col min="2" max="2" width="21.28515625" style="1" customWidth="1"/>
    <col min="3" max="3" width="27.5703125" style="1" customWidth="1"/>
    <col min="4" max="4" width="18.140625" style="8" customWidth="1"/>
    <col min="5" max="5" width="17.7109375" style="1" customWidth="1"/>
    <col min="6" max="6" width="16.140625" style="1" customWidth="1"/>
    <col min="7" max="7" width="14.85546875" style="1" customWidth="1"/>
    <col min="8" max="8" width="16" style="1" customWidth="1"/>
    <col min="9" max="16384" width="9.140625" style="1"/>
  </cols>
  <sheetData>
    <row r="1" spans="1:8" ht="54.75" customHeight="1" x14ac:dyDescent="0.3">
      <c r="A1" s="63" t="s">
        <v>73</v>
      </c>
      <c r="B1" s="63"/>
      <c r="C1" s="63"/>
      <c r="D1" s="63"/>
      <c r="E1" s="63"/>
      <c r="F1" s="63"/>
      <c r="G1" s="63"/>
      <c r="H1" s="63"/>
    </row>
    <row r="2" spans="1:8" ht="30.75" customHeight="1" x14ac:dyDescent="0.25">
      <c r="A2" s="64" t="s">
        <v>0</v>
      </c>
      <c r="B2" s="66" t="s">
        <v>1</v>
      </c>
      <c r="C2" s="66" t="s">
        <v>2</v>
      </c>
      <c r="D2" s="69" t="s">
        <v>15</v>
      </c>
      <c r="E2" s="70"/>
      <c r="F2" s="70"/>
      <c r="G2" s="70"/>
      <c r="H2" s="71"/>
    </row>
    <row r="3" spans="1:8" ht="41.25" customHeight="1" x14ac:dyDescent="0.25">
      <c r="A3" s="65"/>
      <c r="B3" s="67"/>
      <c r="C3" s="68"/>
      <c r="D3" s="26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41.25" customHeight="1" x14ac:dyDescent="0.25">
      <c r="A4" s="29">
        <v>1</v>
      </c>
      <c r="B4" s="45"/>
      <c r="C4" s="40" t="s">
        <v>49</v>
      </c>
      <c r="D4" s="42">
        <v>750000</v>
      </c>
      <c r="E4" s="25">
        <f>D4*70%</f>
        <v>525000</v>
      </c>
      <c r="F4" s="12">
        <f>D4-E4-G4-H4</f>
        <v>150000</v>
      </c>
      <c r="G4" s="12">
        <f>D4*5%</f>
        <v>37500</v>
      </c>
      <c r="H4" s="12">
        <f>D4*5%</f>
        <v>37500</v>
      </c>
    </row>
    <row r="5" spans="1:8" ht="56.25" customHeight="1" x14ac:dyDescent="0.25">
      <c r="A5" s="29">
        <v>2</v>
      </c>
      <c r="B5" s="45"/>
      <c r="C5" s="40" t="s">
        <v>50</v>
      </c>
      <c r="D5" s="42">
        <v>220000</v>
      </c>
      <c r="E5" s="25">
        <f t="shared" ref="E5:E14" si="0">D5*70%</f>
        <v>154000</v>
      </c>
      <c r="F5" s="12">
        <f t="shared" ref="F5:F14" si="1">D5-E5-G5-H5</f>
        <v>44000</v>
      </c>
      <c r="G5" s="12">
        <f t="shared" ref="G5:G14" si="2">D5*0%</f>
        <v>0</v>
      </c>
      <c r="H5" s="12">
        <f t="shared" ref="H5:H14" si="3">D5*10%</f>
        <v>22000</v>
      </c>
    </row>
    <row r="6" spans="1:8" ht="41.25" customHeight="1" x14ac:dyDescent="0.25">
      <c r="A6" s="29">
        <v>3</v>
      </c>
      <c r="B6" s="45"/>
      <c r="C6" s="40" t="s">
        <v>51</v>
      </c>
      <c r="D6" s="42">
        <v>300000</v>
      </c>
      <c r="E6" s="25">
        <f t="shared" si="0"/>
        <v>210000</v>
      </c>
      <c r="F6" s="12">
        <f t="shared" si="1"/>
        <v>60000</v>
      </c>
      <c r="G6" s="12">
        <f t="shared" si="2"/>
        <v>0</v>
      </c>
      <c r="H6" s="12">
        <f t="shared" si="3"/>
        <v>30000</v>
      </c>
    </row>
    <row r="7" spans="1:8" ht="41.25" customHeight="1" x14ac:dyDescent="0.25">
      <c r="A7" s="29">
        <v>4</v>
      </c>
      <c r="B7" s="45"/>
      <c r="C7" s="40" t="s">
        <v>52</v>
      </c>
      <c r="D7" s="42">
        <v>600000</v>
      </c>
      <c r="E7" s="25">
        <f t="shared" si="0"/>
        <v>420000</v>
      </c>
      <c r="F7" s="12">
        <f t="shared" si="1"/>
        <v>120000</v>
      </c>
      <c r="G7" s="12">
        <f>D7*5%</f>
        <v>30000</v>
      </c>
      <c r="H7" s="12">
        <f>D7*5%</f>
        <v>30000</v>
      </c>
    </row>
    <row r="8" spans="1:8" ht="41.25" customHeight="1" x14ac:dyDescent="0.25">
      <c r="A8" s="29">
        <v>5</v>
      </c>
      <c r="B8" s="45"/>
      <c r="C8" s="40" t="s">
        <v>53</v>
      </c>
      <c r="D8" s="42">
        <v>300000</v>
      </c>
      <c r="E8" s="25">
        <f t="shared" si="0"/>
        <v>210000</v>
      </c>
      <c r="F8" s="12">
        <f t="shared" si="1"/>
        <v>60000</v>
      </c>
      <c r="G8" s="12">
        <f t="shared" si="2"/>
        <v>0</v>
      </c>
      <c r="H8" s="12">
        <f t="shared" si="3"/>
        <v>30000</v>
      </c>
    </row>
    <row r="9" spans="1:8" ht="54.75" customHeight="1" x14ac:dyDescent="0.25">
      <c r="A9" s="29">
        <v>6</v>
      </c>
      <c r="B9" s="45"/>
      <c r="C9" s="40" t="s">
        <v>54</v>
      </c>
      <c r="D9" s="42">
        <v>550000</v>
      </c>
      <c r="E9" s="25">
        <f t="shared" si="0"/>
        <v>385000</v>
      </c>
      <c r="F9" s="12">
        <f t="shared" si="1"/>
        <v>110000</v>
      </c>
      <c r="G9" s="12">
        <f>D9*5%</f>
        <v>27500</v>
      </c>
      <c r="H9" s="12">
        <f>D9*5%</f>
        <v>27500</v>
      </c>
    </row>
    <row r="10" spans="1:8" ht="41.25" customHeight="1" x14ac:dyDescent="0.25">
      <c r="A10" s="29">
        <v>7</v>
      </c>
      <c r="B10" s="45"/>
      <c r="C10" s="40" t="s">
        <v>55</v>
      </c>
      <c r="D10" s="42">
        <v>150000</v>
      </c>
      <c r="E10" s="25">
        <f t="shared" si="0"/>
        <v>105000</v>
      </c>
      <c r="F10" s="12">
        <f t="shared" si="1"/>
        <v>30000</v>
      </c>
      <c r="G10" s="12">
        <f t="shared" si="2"/>
        <v>0</v>
      </c>
      <c r="H10" s="12">
        <f t="shared" si="3"/>
        <v>15000</v>
      </c>
    </row>
    <row r="11" spans="1:8" ht="41.25" customHeight="1" x14ac:dyDescent="0.25">
      <c r="A11" s="29">
        <v>8</v>
      </c>
      <c r="B11" s="45"/>
      <c r="C11" s="40" t="s">
        <v>56</v>
      </c>
      <c r="D11" s="42">
        <v>250000</v>
      </c>
      <c r="E11" s="25">
        <f t="shared" si="0"/>
        <v>175000</v>
      </c>
      <c r="F11" s="12">
        <f t="shared" si="1"/>
        <v>50000</v>
      </c>
      <c r="G11" s="12">
        <f t="shared" si="2"/>
        <v>0</v>
      </c>
      <c r="H11" s="12">
        <f t="shared" si="3"/>
        <v>25000</v>
      </c>
    </row>
    <row r="12" spans="1:8" ht="41.25" customHeight="1" x14ac:dyDescent="0.25">
      <c r="A12" s="29">
        <v>9</v>
      </c>
      <c r="B12" s="28" t="s">
        <v>12</v>
      </c>
      <c r="C12" s="40" t="s">
        <v>57</v>
      </c>
      <c r="D12" s="42">
        <v>120000</v>
      </c>
      <c r="E12" s="25">
        <f t="shared" si="0"/>
        <v>84000</v>
      </c>
      <c r="F12" s="12">
        <f t="shared" si="1"/>
        <v>24000</v>
      </c>
      <c r="G12" s="12">
        <f t="shared" si="2"/>
        <v>0</v>
      </c>
      <c r="H12" s="12">
        <f t="shared" si="3"/>
        <v>12000</v>
      </c>
    </row>
    <row r="13" spans="1:8" ht="41.25" customHeight="1" x14ac:dyDescent="0.25">
      <c r="A13" s="29">
        <v>10</v>
      </c>
      <c r="B13" s="58"/>
      <c r="C13" s="40" t="s">
        <v>58</v>
      </c>
      <c r="D13" s="42">
        <v>250000</v>
      </c>
      <c r="E13" s="25">
        <f t="shared" si="0"/>
        <v>175000</v>
      </c>
      <c r="F13" s="12">
        <f t="shared" si="1"/>
        <v>50000</v>
      </c>
      <c r="G13" s="12">
        <f t="shared" si="2"/>
        <v>0</v>
      </c>
      <c r="H13" s="12">
        <f t="shared" si="3"/>
        <v>25000</v>
      </c>
    </row>
    <row r="14" spans="1:8" ht="55.5" customHeight="1" x14ac:dyDescent="0.25">
      <c r="A14" s="29">
        <v>11</v>
      </c>
      <c r="B14" s="58"/>
      <c r="C14" s="40" t="s">
        <v>59</v>
      </c>
      <c r="D14" s="42">
        <v>60000</v>
      </c>
      <c r="E14" s="25">
        <f t="shared" si="0"/>
        <v>42000</v>
      </c>
      <c r="F14" s="12">
        <f t="shared" si="1"/>
        <v>12000</v>
      </c>
      <c r="G14" s="12">
        <f t="shared" si="2"/>
        <v>0</v>
      </c>
      <c r="H14" s="12">
        <f t="shared" si="3"/>
        <v>6000</v>
      </c>
    </row>
    <row r="15" spans="1:8" s="13" customFormat="1" ht="48" customHeight="1" x14ac:dyDescent="0.25">
      <c r="A15" s="10">
        <v>12</v>
      </c>
      <c r="B15" s="58"/>
      <c r="C15" s="40" t="s">
        <v>60</v>
      </c>
      <c r="D15" s="42">
        <v>120000</v>
      </c>
      <c r="E15" s="25">
        <f>D15*70%</f>
        <v>84000</v>
      </c>
      <c r="F15" s="12">
        <f>D15-E15-G15-H15</f>
        <v>24000</v>
      </c>
      <c r="G15" s="12">
        <f>D15*0%</f>
        <v>0</v>
      </c>
      <c r="H15" s="12">
        <f>D15*10%</f>
        <v>12000</v>
      </c>
    </row>
    <row r="16" spans="1:8" s="13" customFormat="1" ht="48" customHeight="1" x14ac:dyDescent="0.25">
      <c r="A16" s="10">
        <v>13</v>
      </c>
      <c r="B16" s="58"/>
      <c r="C16" s="40" t="s">
        <v>61</v>
      </c>
      <c r="D16" s="42">
        <v>120000</v>
      </c>
      <c r="E16" s="25">
        <f t="shared" ref="E16:E52" si="4">D16*70%</f>
        <v>84000</v>
      </c>
      <c r="F16" s="12">
        <f t="shared" ref="F16:F17" si="5">D16-E16-G16-H16</f>
        <v>24000</v>
      </c>
      <c r="G16" s="12">
        <f>D16*0%</f>
        <v>0</v>
      </c>
      <c r="H16" s="12">
        <f>D16*10%</f>
        <v>12000</v>
      </c>
    </row>
    <row r="17" spans="1:8" s="13" customFormat="1" ht="42.75" customHeight="1" x14ac:dyDescent="0.25">
      <c r="A17" s="10">
        <v>14</v>
      </c>
      <c r="B17" s="58"/>
      <c r="C17" s="40" t="s">
        <v>62</v>
      </c>
      <c r="D17" s="42">
        <v>400000</v>
      </c>
      <c r="E17" s="25">
        <f t="shared" si="4"/>
        <v>280000</v>
      </c>
      <c r="F17" s="12">
        <f t="shared" si="5"/>
        <v>80000</v>
      </c>
      <c r="G17" s="12">
        <f>D17*0%</f>
        <v>0</v>
      </c>
      <c r="H17" s="12">
        <f>D17*10%</f>
        <v>40000</v>
      </c>
    </row>
    <row r="18" spans="1:8" s="13" customFormat="1" ht="36" customHeight="1" x14ac:dyDescent="0.3">
      <c r="A18" s="43"/>
      <c r="B18" s="59"/>
      <c r="C18" s="30" t="s">
        <v>8</v>
      </c>
      <c r="D18" s="31">
        <f>SUM(D4:D17)</f>
        <v>4190000</v>
      </c>
      <c r="E18" s="31">
        <f t="shared" ref="E18:H18" si="6">SUM(E4:E17)</f>
        <v>2933000</v>
      </c>
      <c r="F18" s="31">
        <f t="shared" si="6"/>
        <v>838000</v>
      </c>
      <c r="G18" s="31">
        <f t="shared" si="6"/>
        <v>95000</v>
      </c>
      <c r="H18" s="31">
        <f t="shared" si="6"/>
        <v>324000</v>
      </c>
    </row>
    <row r="19" spans="1:8" s="13" customFormat="1" ht="43.5" customHeight="1" x14ac:dyDescent="0.25">
      <c r="A19" s="35">
        <v>1</v>
      </c>
      <c r="B19" s="55" t="s">
        <v>13</v>
      </c>
      <c r="C19" s="40" t="s">
        <v>16</v>
      </c>
      <c r="D19" s="36">
        <v>889995</v>
      </c>
      <c r="E19" s="25">
        <f t="shared" si="4"/>
        <v>622996.5</v>
      </c>
      <c r="F19" s="12">
        <f t="shared" ref="F19:F40" si="7">D19-E19-G19-H19</f>
        <v>177999</v>
      </c>
      <c r="G19" s="12">
        <f>D19*0%</f>
        <v>0</v>
      </c>
      <c r="H19" s="12">
        <f>D19*10%</f>
        <v>88999.5</v>
      </c>
    </row>
    <row r="20" spans="1:8" s="13" customFormat="1" ht="36" customHeight="1" x14ac:dyDescent="0.25">
      <c r="A20" s="35">
        <v>2</v>
      </c>
      <c r="B20" s="56"/>
      <c r="C20" s="40" t="s">
        <v>17</v>
      </c>
      <c r="D20" s="36">
        <v>900000</v>
      </c>
      <c r="E20" s="25">
        <f t="shared" si="4"/>
        <v>630000</v>
      </c>
      <c r="F20" s="12">
        <f t="shared" si="7"/>
        <v>180000</v>
      </c>
      <c r="G20" s="12">
        <f t="shared" ref="G20:G40" si="8">D20*0%</f>
        <v>0</v>
      </c>
      <c r="H20" s="12">
        <f t="shared" ref="H20:H40" si="9">D20*10%</f>
        <v>90000</v>
      </c>
    </row>
    <row r="21" spans="1:8" s="13" customFormat="1" ht="36" customHeight="1" x14ac:dyDescent="0.25">
      <c r="A21" s="35">
        <v>3</v>
      </c>
      <c r="B21" s="56"/>
      <c r="C21" s="40" t="s">
        <v>18</v>
      </c>
      <c r="D21" s="36">
        <v>900000</v>
      </c>
      <c r="E21" s="25">
        <f t="shared" si="4"/>
        <v>630000</v>
      </c>
      <c r="F21" s="12">
        <f t="shared" si="7"/>
        <v>180000</v>
      </c>
      <c r="G21" s="12">
        <f t="shared" si="8"/>
        <v>0</v>
      </c>
      <c r="H21" s="12">
        <f t="shared" si="9"/>
        <v>90000</v>
      </c>
    </row>
    <row r="22" spans="1:8" s="13" customFormat="1" ht="36" customHeight="1" x14ac:dyDescent="0.25">
      <c r="A22" s="35">
        <v>4</v>
      </c>
      <c r="B22" s="56"/>
      <c r="C22" s="40" t="s">
        <v>19</v>
      </c>
      <c r="D22" s="36">
        <v>900000</v>
      </c>
      <c r="E22" s="25">
        <f t="shared" si="4"/>
        <v>630000</v>
      </c>
      <c r="F22" s="12">
        <f t="shared" si="7"/>
        <v>180000</v>
      </c>
      <c r="G22" s="12">
        <f t="shared" si="8"/>
        <v>0</v>
      </c>
      <c r="H22" s="12">
        <f t="shared" si="9"/>
        <v>90000</v>
      </c>
    </row>
    <row r="23" spans="1:8" s="13" customFormat="1" ht="36" customHeight="1" x14ac:dyDescent="0.25">
      <c r="A23" s="35">
        <v>5</v>
      </c>
      <c r="B23" s="56"/>
      <c r="C23" s="40" t="s">
        <v>14</v>
      </c>
      <c r="D23" s="36">
        <v>900000</v>
      </c>
      <c r="E23" s="25">
        <f t="shared" si="4"/>
        <v>630000</v>
      </c>
      <c r="F23" s="12">
        <f t="shared" si="7"/>
        <v>180000</v>
      </c>
      <c r="G23" s="12">
        <f t="shared" si="8"/>
        <v>0</v>
      </c>
      <c r="H23" s="12">
        <f t="shared" si="9"/>
        <v>90000</v>
      </c>
    </row>
    <row r="24" spans="1:8" s="13" customFormat="1" ht="36" customHeight="1" x14ac:dyDescent="0.25">
      <c r="A24" s="35">
        <v>6</v>
      </c>
      <c r="B24" s="56"/>
      <c r="C24" s="40" t="s">
        <v>20</v>
      </c>
      <c r="D24" s="36">
        <v>900000</v>
      </c>
      <c r="E24" s="25">
        <f t="shared" si="4"/>
        <v>630000</v>
      </c>
      <c r="F24" s="12">
        <f t="shared" si="7"/>
        <v>180000</v>
      </c>
      <c r="G24" s="12">
        <f t="shared" si="8"/>
        <v>0</v>
      </c>
      <c r="H24" s="12">
        <f t="shared" si="9"/>
        <v>90000</v>
      </c>
    </row>
    <row r="25" spans="1:8" s="13" customFormat="1" ht="36" customHeight="1" x14ac:dyDescent="0.25">
      <c r="A25" s="35">
        <v>7</v>
      </c>
      <c r="B25" s="56"/>
      <c r="C25" s="40" t="s">
        <v>21</v>
      </c>
      <c r="D25" s="36">
        <v>900000</v>
      </c>
      <c r="E25" s="25">
        <f t="shared" si="4"/>
        <v>630000</v>
      </c>
      <c r="F25" s="12">
        <f t="shared" si="7"/>
        <v>180000</v>
      </c>
      <c r="G25" s="12">
        <f t="shared" si="8"/>
        <v>0</v>
      </c>
      <c r="H25" s="12">
        <f t="shared" si="9"/>
        <v>90000</v>
      </c>
    </row>
    <row r="26" spans="1:8" s="13" customFormat="1" ht="63" customHeight="1" x14ac:dyDescent="0.25">
      <c r="A26" s="35">
        <v>8</v>
      </c>
      <c r="B26" s="56"/>
      <c r="C26" s="40" t="s">
        <v>22</v>
      </c>
      <c r="D26" s="37">
        <v>770500</v>
      </c>
      <c r="E26" s="25">
        <f t="shared" si="4"/>
        <v>539350</v>
      </c>
      <c r="F26" s="12">
        <f t="shared" si="7"/>
        <v>154100</v>
      </c>
      <c r="G26" s="12">
        <f t="shared" si="8"/>
        <v>0</v>
      </c>
      <c r="H26" s="12">
        <f t="shared" si="9"/>
        <v>77050</v>
      </c>
    </row>
    <row r="27" spans="1:8" s="13" customFormat="1" ht="36" customHeight="1" x14ac:dyDescent="0.25">
      <c r="A27" s="35">
        <v>9</v>
      </c>
      <c r="B27" s="56"/>
      <c r="C27" s="40" t="s">
        <v>23</v>
      </c>
      <c r="D27" s="37">
        <v>740000</v>
      </c>
      <c r="E27" s="25">
        <f t="shared" si="4"/>
        <v>517999.99999999994</v>
      </c>
      <c r="F27" s="33">
        <f t="shared" si="7"/>
        <v>148000.00000000006</v>
      </c>
      <c r="G27" s="33">
        <f t="shared" si="8"/>
        <v>0</v>
      </c>
      <c r="H27" s="33">
        <f t="shared" si="9"/>
        <v>74000</v>
      </c>
    </row>
    <row r="28" spans="1:8" s="13" customFormat="1" ht="74.25" customHeight="1" x14ac:dyDescent="0.25">
      <c r="A28" s="35">
        <v>10</v>
      </c>
      <c r="B28" s="56"/>
      <c r="C28" s="40" t="s">
        <v>24</v>
      </c>
      <c r="D28" s="37">
        <v>555390</v>
      </c>
      <c r="E28" s="25">
        <f t="shared" si="4"/>
        <v>388773</v>
      </c>
      <c r="F28" s="12">
        <f t="shared" ref="F28:F31" si="10">D28-E28-G28-H28</f>
        <v>111078</v>
      </c>
      <c r="G28" s="12">
        <f t="shared" ref="G28:G31" si="11">D28*0%</f>
        <v>0</v>
      </c>
      <c r="H28" s="12">
        <f t="shared" ref="H28:H31" si="12">D28*10%</f>
        <v>55539</v>
      </c>
    </row>
    <row r="29" spans="1:8" s="13" customFormat="1" ht="50.25" customHeight="1" x14ac:dyDescent="0.25">
      <c r="A29" s="35">
        <v>11</v>
      </c>
      <c r="B29" s="56"/>
      <c r="C29" s="40" t="s">
        <v>25</v>
      </c>
      <c r="D29" s="37">
        <v>533854.96</v>
      </c>
      <c r="E29" s="25">
        <f t="shared" si="4"/>
        <v>373698.47199999995</v>
      </c>
      <c r="F29" s="12">
        <f t="shared" si="10"/>
        <v>106770.99200000001</v>
      </c>
      <c r="G29" s="12">
        <f t="shared" si="11"/>
        <v>0</v>
      </c>
      <c r="H29" s="12">
        <f t="shared" si="12"/>
        <v>53385.495999999999</v>
      </c>
    </row>
    <row r="30" spans="1:8" s="13" customFormat="1" ht="36" customHeight="1" x14ac:dyDescent="0.25">
      <c r="A30" s="35">
        <v>12</v>
      </c>
      <c r="B30" s="56"/>
      <c r="C30" s="40" t="s">
        <v>26</v>
      </c>
      <c r="D30" s="37">
        <v>600000</v>
      </c>
      <c r="E30" s="25">
        <f t="shared" si="4"/>
        <v>420000</v>
      </c>
      <c r="F30" s="34">
        <f t="shared" si="10"/>
        <v>120000</v>
      </c>
      <c r="G30" s="34">
        <f t="shared" si="11"/>
        <v>0</v>
      </c>
      <c r="H30" s="34">
        <f t="shared" si="12"/>
        <v>60000</v>
      </c>
    </row>
    <row r="31" spans="1:8" s="13" customFormat="1" ht="36" customHeight="1" x14ac:dyDescent="0.25">
      <c r="A31" s="35">
        <v>13</v>
      </c>
      <c r="B31" s="56"/>
      <c r="C31" s="39" t="s">
        <v>27</v>
      </c>
      <c r="D31" s="46">
        <v>439243</v>
      </c>
      <c r="E31" s="25">
        <f t="shared" si="4"/>
        <v>307470.09999999998</v>
      </c>
      <c r="F31" s="12">
        <f t="shared" si="10"/>
        <v>87848.60000000002</v>
      </c>
      <c r="G31" s="12">
        <f t="shared" si="11"/>
        <v>0</v>
      </c>
      <c r="H31" s="12">
        <f t="shared" si="12"/>
        <v>43924.3</v>
      </c>
    </row>
    <row r="32" spans="1:8" s="13" customFormat="1" ht="78.75" customHeight="1" x14ac:dyDescent="0.25">
      <c r="A32" s="35">
        <v>14</v>
      </c>
      <c r="B32" s="56"/>
      <c r="C32" s="32" t="s">
        <v>28</v>
      </c>
      <c r="D32" s="37">
        <v>325000</v>
      </c>
      <c r="E32" s="25">
        <f t="shared" si="4"/>
        <v>227500</v>
      </c>
      <c r="F32" s="12">
        <f t="shared" si="7"/>
        <v>65000</v>
      </c>
      <c r="G32" s="12">
        <f t="shared" si="8"/>
        <v>0</v>
      </c>
      <c r="H32" s="12">
        <f t="shared" si="9"/>
        <v>32500</v>
      </c>
    </row>
    <row r="33" spans="1:8" s="13" customFormat="1" ht="51" customHeight="1" x14ac:dyDescent="0.25">
      <c r="A33" s="35">
        <v>15</v>
      </c>
      <c r="B33" s="56"/>
      <c r="C33" s="47" t="s">
        <v>29</v>
      </c>
      <c r="D33" s="48">
        <v>360521.66</v>
      </c>
      <c r="E33" s="25">
        <f t="shared" si="4"/>
        <v>252365.16199999995</v>
      </c>
      <c r="F33" s="12">
        <f t="shared" si="7"/>
        <v>72104.332000000024</v>
      </c>
      <c r="G33" s="12">
        <f t="shared" si="8"/>
        <v>0</v>
      </c>
      <c r="H33" s="12">
        <f t="shared" si="9"/>
        <v>36052.165999999997</v>
      </c>
    </row>
    <row r="34" spans="1:8" s="13" customFormat="1" ht="78.75" customHeight="1" x14ac:dyDescent="0.25">
      <c r="A34" s="35">
        <v>16</v>
      </c>
      <c r="B34" s="56"/>
      <c r="C34" s="40" t="s">
        <v>30</v>
      </c>
      <c r="D34" s="36">
        <v>280000</v>
      </c>
      <c r="E34" s="25">
        <f t="shared" si="4"/>
        <v>196000</v>
      </c>
      <c r="F34" s="12">
        <f t="shared" si="7"/>
        <v>56000</v>
      </c>
      <c r="G34" s="12">
        <f t="shared" si="8"/>
        <v>0</v>
      </c>
      <c r="H34" s="12">
        <f t="shared" si="9"/>
        <v>28000</v>
      </c>
    </row>
    <row r="35" spans="1:8" s="13" customFormat="1" ht="36" customHeight="1" x14ac:dyDescent="0.25">
      <c r="A35" s="35">
        <v>17</v>
      </c>
      <c r="B35" s="56"/>
      <c r="C35" s="40" t="s">
        <v>31</v>
      </c>
      <c r="D35" s="36">
        <v>379852.3</v>
      </c>
      <c r="E35" s="25">
        <f t="shared" si="4"/>
        <v>265896.61</v>
      </c>
      <c r="F35" s="12">
        <f t="shared" si="7"/>
        <v>75970.459999999992</v>
      </c>
      <c r="G35" s="12">
        <f t="shared" si="8"/>
        <v>0</v>
      </c>
      <c r="H35" s="12">
        <f t="shared" si="9"/>
        <v>37985.230000000003</v>
      </c>
    </row>
    <row r="36" spans="1:8" s="13" customFormat="1" ht="36" customHeight="1" x14ac:dyDescent="0.25">
      <c r="A36" s="35">
        <v>18</v>
      </c>
      <c r="B36" s="56"/>
      <c r="C36" s="40" t="s">
        <v>32</v>
      </c>
      <c r="D36" s="37">
        <v>300000</v>
      </c>
      <c r="E36" s="25">
        <f t="shared" si="4"/>
        <v>210000</v>
      </c>
      <c r="F36" s="12">
        <f t="shared" si="7"/>
        <v>60000</v>
      </c>
      <c r="G36" s="12">
        <f t="shared" si="8"/>
        <v>0</v>
      </c>
      <c r="H36" s="12">
        <f t="shared" si="9"/>
        <v>30000</v>
      </c>
    </row>
    <row r="37" spans="1:8" s="13" customFormat="1" ht="36" customHeight="1" x14ac:dyDescent="0.25">
      <c r="A37" s="35">
        <v>19</v>
      </c>
      <c r="B37" s="56"/>
      <c r="C37" s="41" t="s">
        <v>33</v>
      </c>
      <c r="D37" s="38">
        <v>300000</v>
      </c>
      <c r="E37" s="25">
        <f t="shared" si="4"/>
        <v>210000</v>
      </c>
      <c r="F37" s="12">
        <f t="shared" si="7"/>
        <v>60000</v>
      </c>
      <c r="G37" s="12">
        <f t="shared" si="8"/>
        <v>0</v>
      </c>
      <c r="H37" s="12">
        <f t="shared" si="9"/>
        <v>30000</v>
      </c>
    </row>
    <row r="38" spans="1:8" s="13" customFormat="1" ht="44.25" customHeight="1" x14ac:dyDescent="0.25">
      <c r="A38" s="35">
        <v>20</v>
      </c>
      <c r="B38" s="56"/>
      <c r="C38" s="40" t="s">
        <v>34</v>
      </c>
      <c r="D38" s="37">
        <v>300000</v>
      </c>
      <c r="E38" s="25">
        <f t="shared" si="4"/>
        <v>210000</v>
      </c>
      <c r="F38" s="12">
        <f t="shared" si="7"/>
        <v>60000</v>
      </c>
      <c r="G38" s="12">
        <f t="shared" si="8"/>
        <v>0</v>
      </c>
      <c r="H38" s="12">
        <f t="shared" si="9"/>
        <v>30000</v>
      </c>
    </row>
    <row r="39" spans="1:8" s="13" customFormat="1" ht="36" customHeight="1" x14ac:dyDescent="0.25">
      <c r="A39" s="35">
        <v>21</v>
      </c>
      <c r="B39" s="56"/>
      <c r="C39" s="41" t="s">
        <v>35</v>
      </c>
      <c r="D39" s="38">
        <v>290000</v>
      </c>
      <c r="E39" s="25">
        <f t="shared" si="4"/>
        <v>203000</v>
      </c>
      <c r="F39" s="12">
        <f t="shared" si="7"/>
        <v>58000</v>
      </c>
      <c r="G39" s="12">
        <f t="shared" si="8"/>
        <v>0</v>
      </c>
      <c r="H39" s="12">
        <f t="shared" si="9"/>
        <v>29000</v>
      </c>
    </row>
    <row r="40" spans="1:8" s="13" customFormat="1" ht="52.5" customHeight="1" x14ac:dyDescent="0.25">
      <c r="A40" s="35">
        <v>22</v>
      </c>
      <c r="B40" s="56"/>
      <c r="C40" s="40" t="s">
        <v>36</v>
      </c>
      <c r="D40" s="37">
        <v>288371.62</v>
      </c>
      <c r="E40" s="25">
        <f t="shared" si="4"/>
        <v>201860.13399999999</v>
      </c>
      <c r="F40" s="12">
        <f t="shared" si="7"/>
        <v>57674.324000000008</v>
      </c>
      <c r="G40" s="12">
        <f t="shared" si="8"/>
        <v>0</v>
      </c>
      <c r="H40" s="12">
        <f t="shared" si="9"/>
        <v>28837.162</v>
      </c>
    </row>
    <row r="41" spans="1:8" s="13" customFormat="1" ht="44.25" customHeight="1" x14ac:dyDescent="0.25">
      <c r="A41" s="35">
        <v>23</v>
      </c>
      <c r="B41" s="56"/>
      <c r="C41" s="40" t="s">
        <v>37</v>
      </c>
      <c r="D41" s="37">
        <v>270000</v>
      </c>
      <c r="E41" s="25">
        <f t="shared" si="4"/>
        <v>189000</v>
      </c>
      <c r="F41" s="12">
        <f>D41-E41-G41-H41</f>
        <v>54000</v>
      </c>
      <c r="G41" s="12">
        <f t="shared" ref="G41:G48" si="13">D41*0%</f>
        <v>0</v>
      </c>
      <c r="H41" s="12">
        <f t="shared" ref="H41:H47" si="14">D41*10%</f>
        <v>27000</v>
      </c>
    </row>
    <row r="42" spans="1:8" s="13" customFormat="1" ht="42.75" customHeight="1" x14ac:dyDescent="0.25">
      <c r="A42" s="35">
        <v>24</v>
      </c>
      <c r="B42" s="56"/>
      <c r="C42" s="41" t="s">
        <v>38</v>
      </c>
      <c r="D42" s="38">
        <v>289845</v>
      </c>
      <c r="E42" s="25">
        <f t="shared" si="4"/>
        <v>202891.5</v>
      </c>
      <c r="F42" s="12">
        <f t="shared" ref="F42:F50" si="15">D42-E42-G42-H42</f>
        <v>57969</v>
      </c>
      <c r="G42" s="12">
        <f t="shared" si="13"/>
        <v>0</v>
      </c>
      <c r="H42" s="12">
        <f t="shared" si="14"/>
        <v>28984.5</v>
      </c>
    </row>
    <row r="43" spans="1:8" s="13" customFormat="1" ht="48" customHeight="1" x14ac:dyDescent="0.25">
      <c r="A43" s="35">
        <v>25</v>
      </c>
      <c r="B43" s="56"/>
      <c r="C43" s="41" t="s">
        <v>39</v>
      </c>
      <c r="D43" s="38">
        <v>267400</v>
      </c>
      <c r="E43" s="25">
        <f t="shared" si="4"/>
        <v>187180</v>
      </c>
      <c r="F43" s="12">
        <f t="shared" si="15"/>
        <v>53480</v>
      </c>
      <c r="G43" s="12">
        <f t="shared" si="13"/>
        <v>0</v>
      </c>
      <c r="H43" s="12">
        <f t="shared" si="14"/>
        <v>26740</v>
      </c>
    </row>
    <row r="44" spans="1:8" s="13" customFormat="1" ht="50.25" customHeight="1" x14ac:dyDescent="0.25">
      <c r="A44" s="35">
        <v>26</v>
      </c>
      <c r="B44" s="56"/>
      <c r="C44" s="41" t="s">
        <v>40</v>
      </c>
      <c r="D44" s="38">
        <v>265000</v>
      </c>
      <c r="E44" s="25">
        <f t="shared" si="4"/>
        <v>185500</v>
      </c>
      <c r="F44" s="12">
        <f t="shared" si="15"/>
        <v>53000</v>
      </c>
      <c r="G44" s="12">
        <f t="shared" si="13"/>
        <v>0</v>
      </c>
      <c r="H44" s="12">
        <f t="shared" si="14"/>
        <v>26500</v>
      </c>
    </row>
    <row r="45" spans="1:8" s="13" customFormat="1" ht="60.75" customHeight="1" x14ac:dyDescent="0.25">
      <c r="A45" s="35">
        <v>27</v>
      </c>
      <c r="B45" s="56"/>
      <c r="C45" s="41" t="s">
        <v>41</v>
      </c>
      <c r="D45" s="38">
        <v>235000</v>
      </c>
      <c r="E45" s="25">
        <f t="shared" si="4"/>
        <v>164500</v>
      </c>
      <c r="F45" s="12">
        <f t="shared" si="15"/>
        <v>47000</v>
      </c>
      <c r="G45" s="12">
        <f t="shared" si="13"/>
        <v>0</v>
      </c>
      <c r="H45" s="12">
        <f t="shared" si="14"/>
        <v>23500</v>
      </c>
    </row>
    <row r="46" spans="1:8" s="13" customFormat="1" ht="53.25" customHeight="1" x14ac:dyDescent="0.25">
      <c r="A46" s="35">
        <v>28</v>
      </c>
      <c r="B46" s="56"/>
      <c r="C46" s="44" t="s">
        <v>43</v>
      </c>
      <c r="D46" s="38">
        <v>220000</v>
      </c>
      <c r="E46" s="25">
        <f t="shared" si="4"/>
        <v>154000</v>
      </c>
      <c r="F46" s="12">
        <f t="shared" si="15"/>
        <v>44000</v>
      </c>
      <c r="G46" s="12">
        <f t="shared" si="13"/>
        <v>0</v>
      </c>
      <c r="H46" s="12">
        <f t="shared" si="14"/>
        <v>22000</v>
      </c>
    </row>
    <row r="47" spans="1:8" s="13" customFormat="1" ht="42" customHeight="1" x14ac:dyDescent="0.25">
      <c r="A47" s="35">
        <v>29</v>
      </c>
      <c r="B47" s="56"/>
      <c r="C47" s="41" t="s">
        <v>42</v>
      </c>
      <c r="D47" s="38">
        <v>186000</v>
      </c>
      <c r="E47" s="25">
        <f t="shared" si="4"/>
        <v>130199.99999999999</v>
      </c>
      <c r="F47" s="12">
        <f t="shared" si="15"/>
        <v>37200.000000000015</v>
      </c>
      <c r="G47" s="12">
        <f t="shared" si="13"/>
        <v>0</v>
      </c>
      <c r="H47" s="12">
        <f t="shared" si="14"/>
        <v>18600</v>
      </c>
    </row>
    <row r="48" spans="1:8" s="13" customFormat="1" ht="45.75" customHeight="1" x14ac:dyDescent="0.25">
      <c r="A48" s="35">
        <v>30</v>
      </c>
      <c r="B48" s="56"/>
      <c r="C48" s="41" t="s">
        <v>44</v>
      </c>
      <c r="D48" s="38">
        <v>76000</v>
      </c>
      <c r="E48" s="25">
        <f t="shared" si="4"/>
        <v>53200</v>
      </c>
      <c r="F48" s="12">
        <f t="shared" si="15"/>
        <v>15200</v>
      </c>
      <c r="G48" s="12">
        <f t="shared" si="13"/>
        <v>0</v>
      </c>
      <c r="H48" s="12">
        <f t="shared" ref="H48:H52" si="16">D48*10%</f>
        <v>7600</v>
      </c>
    </row>
    <row r="49" spans="1:8" s="13" customFormat="1" ht="42.75" customHeight="1" x14ac:dyDescent="0.25">
      <c r="A49" s="35">
        <v>31</v>
      </c>
      <c r="B49" s="56"/>
      <c r="C49" s="41" t="s">
        <v>45</v>
      </c>
      <c r="D49" s="38">
        <v>190000</v>
      </c>
      <c r="E49" s="25">
        <f t="shared" si="4"/>
        <v>133000</v>
      </c>
      <c r="F49" s="12">
        <f t="shared" si="15"/>
        <v>38000</v>
      </c>
      <c r="G49" s="12">
        <f>D49*0%</f>
        <v>0</v>
      </c>
      <c r="H49" s="12">
        <f t="shared" si="16"/>
        <v>19000</v>
      </c>
    </row>
    <row r="50" spans="1:8" s="13" customFormat="1" ht="48.75" customHeight="1" x14ac:dyDescent="0.25">
      <c r="A50" s="35">
        <v>32</v>
      </c>
      <c r="B50" s="56"/>
      <c r="C50" s="41" t="s">
        <v>46</v>
      </c>
      <c r="D50" s="38">
        <v>203761.5</v>
      </c>
      <c r="E50" s="25">
        <f t="shared" si="4"/>
        <v>142633.04999999999</v>
      </c>
      <c r="F50" s="12">
        <f t="shared" si="15"/>
        <v>40752.30000000001</v>
      </c>
      <c r="G50" s="12">
        <f>D50*0%</f>
        <v>0</v>
      </c>
      <c r="H50" s="12">
        <f t="shared" si="16"/>
        <v>20376.150000000001</v>
      </c>
    </row>
    <row r="51" spans="1:8" s="13" customFormat="1" ht="39.75" customHeight="1" x14ac:dyDescent="0.25">
      <c r="A51" s="35">
        <v>33</v>
      </c>
      <c r="B51" s="56"/>
      <c r="C51" s="41" t="s">
        <v>47</v>
      </c>
      <c r="D51" s="38">
        <v>90876.53</v>
      </c>
      <c r="E51" s="25">
        <f t="shared" si="4"/>
        <v>63613.570999999996</v>
      </c>
      <c r="F51" s="12">
        <f t="shared" ref="F51:F52" si="17">D51-E51-G51-H51</f>
        <v>18175.306000000004</v>
      </c>
      <c r="G51" s="12">
        <f t="shared" ref="G51" si="18">D51*0%</f>
        <v>0</v>
      </c>
      <c r="H51" s="12">
        <f t="shared" si="16"/>
        <v>9087.6530000000002</v>
      </c>
    </row>
    <row r="52" spans="1:8" s="13" customFormat="1" ht="48.75" customHeight="1" x14ac:dyDescent="0.25">
      <c r="A52" s="35">
        <v>34</v>
      </c>
      <c r="B52" s="56"/>
      <c r="C52" s="41" t="s">
        <v>48</v>
      </c>
      <c r="D52" s="38">
        <v>95490</v>
      </c>
      <c r="E52" s="25">
        <f t="shared" si="4"/>
        <v>66843</v>
      </c>
      <c r="F52" s="12">
        <f t="shared" si="17"/>
        <v>19098</v>
      </c>
      <c r="G52" s="12">
        <f>D52*0%</f>
        <v>0</v>
      </c>
      <c r="H52" s="12">
        <f t="shared" si="16"/>
        <v>9549</v>
      </c>
    </row>
    <row r="53" spans="1:8" s="13" customFormat="1" ht="27" customHeight="1" x14ac:dyDescent="0.3">
      <c r="A53" s="10"/>
      <c r="B53" s="57"/>
      <c r="C53" s="21" t="s">
        <v>8</v>
      </c>
      <c r="D53" s="49">
        <f>SUM(D19:D52)</f>
        <v>15142101.57</v>
      </c>
      <c r="E53" s="16">
        <f t="shared" ref="E53:H53" si="19">SUM(E19:E52)</f>
        <v>10599471.099000001</v>
      </c>
      <c r="F53" s="16">
        <f t="shared" si="19"/>
        <v>3028420.3139999998</v>
      </c>
      <c r="G53" s="16">
        <f t="shared" si="19"/>
        <v>0</v>
      </c>
      <c r="H53" s="16">
        <f t="shared" si="19"/>
        <v>1514210.1569999999</v>
      </c>
    </row>
    <row r="54" spans="1:8" s="13" customFormat="1" ht="75.75" customHeight="1" x14ac:dyDescent="0.25">
      <c r="A54" s="10">
        <v>1</v>
      </c>
      <c r="B54" s="60" t="s">
        <v>63</v>
      </c>
      <c r="C54" s="40" t="s">
        <v>64</v>
      </c>
      <c r="D54" s="37">
        <v>500000</v>
      </c>
      <c r="E54" s="25">
        <f t="shared" ref="E54:E62" si="20">D54*70%</f>
        <v>350000</v>
      </c>
      <c r="F54" s="12">
        <f t="shared" ref="F54:F62" si="21">D54-E54-G54-H54</f>
        <v>90000</v>
      </c>
      <c r="G54" s="12">
        <f>D54*7%</f>
        <v>35000</v>
      </c>
      <c r="H54" s="12">
        <f>D54*5%</f>
        <v>25000</v>
      </c>
    </row>
    <row r="55" spans="1:8" s="13" customFormat="1" ht="84.75" customHeight="1" x14ac:dyDescent="0.25">
      <c r="A55" s="10">
        <v>2</v>
      </c>
      <c r="B55" s="61"/>
      <c r="C55" s="40" t="s">
        <v>65</v>
      </c>
      <c r="D55" s="37">
        <v>1800000</v>
      </c>
      <c r="E55" s="25">
        <f t="shared" si="20"/>
        <v>1260000</v>
      </c>
      <c r="F55" s="12">
        <f t="shared" si="21"/>
        <v>360000</v>
      </c>
      <c r="G55" s="12">
        <f>D55*0%</f>
        <v>0</v>
      </c>
      <c r="H55" s="12">
        <f>D55*10%</f>
        <v>180000</v>
      </c>
    </row>
    <row r="56" spans="1:8" s="13" customFormat="1" ht="57" customHeight="1" x14ac:dyDescent="0.25">
      <c r="A56" s="10">
        <v>3</v>
      </c>
      <c r="B56" s="61"/>
      <c r="C56" s="40" t="s">
        <v>66</v>
      </c>
      <c r="D56" s="37">
        <v>482540</v>
      </c>
      <c r="E56" s="25">
        <f t="shared" si="20"/>
        <v>337778</v>
      </c>
      <c r="F56" s="12">
        <f t="shared" si="21"/>
        <v>96508</v>
      </c>
      <c r="G56" s="12">
        <f>D56*5%</f>
        <v>24127</v>
      </c>
      <c r="H56" s="12">
        <f t="shared" ref="H56:H59" si="22">D56*5%</f>
        <v>24127</v>
      </c>
    </row>
    <row r="57" spans="1:8" s="13" customFormat="1" ht="56.25" customHeight="1" x14ac:dyDescent="0.25">
      <c r="A57" s="10">
        <v>4</v>
      </c>
      <c r="B57" s="61"/>
      <c r="C57" s="40" t="s">
        <v>67</v>
      </c>
      <c r="D57" s="37">
        <v>301060</v>
      </c>
      <c r="E57" s="25">
        <f t="shared" si="20"/>
        <v>210742</v>
      </c>
      <c r="F57" s="12">
        <f t="shared" si="21"/>
        <v>60212</v>
      </c>
      <c r="G57" s="12">
        <f>D57*5%</f>
        <v>15053</v>
      </c>
      <c r="H57" s="12">
        <f t="shared" si="22"/>
        <v>15053</v>
      </c>
    </row>
    <row r="58" spans="1:8" s="13" customFormat="1" ht="93" customHeight="1" x14ac:dyDescent="0.25">
      <c r="A58" s="10">
        <v>5</v>
      </c>
      <c r="B58" s="61"/>
      <c r="C58" s="40" t="s">
        <v>68</v>
      </c>
      <c r="D58" s="37">
        <v>1800000</v>
      </c>
      <c r="E58" s="25">
        <f t="shared" si="20"/>
        <v>1260000</v>
      </c>
      <c r="F58" s="12">
        <f t="shared" si="21"/>
        <v>270000</v>
      </c>
      <c r="G58" s="12">
        <f>D58*10%</f>
        <v>180000</v>
      </c>
      <c r="H58" s="12">
        <f t="shared" si="22"/>
        <v>90000</v>
      </c>
    </row>
    <row r="59" spans="1:8" s="13" customFormat="1" ht="83.25" customHeight="1" x14ac:dyDescent="0.25">
      <c r="A59" s="10">
        <v>6</v>
      </c>
      <c r="B59" s="61"/>
      <c r="C59" s="40" t="s">
        <v>69</v>
      </c>
      <c r="D59" s="37">
        <v>700000</v>
      </c>
      <c r="E59" s="25">
        <f t="shared" si="20"/>
        <v>489999.99999999994</v>
      </c>
      <c r="F59" s="12">
        <f t="shared" si="21"/>
        <v>105000.00000000006</v>
      </c>
      <c r="G59" s="12">
        <f t="shared" ref="G59" si="23">D59*10%</f>
        <v>70000</v>
      </c>
      <c r="H59" s="12">
        <f t="shared" si="22"/>
        <v>35000</v>
      </c>
    </row>
    <row r="60" spans="1:8" s="13" customFormat="1" ht="45" customHeight="1" x14ac:dyDescent="0.25">
      <c r="A60" s="10">
        <v>7</v>
      </c>
      <c r="B60" s="61"/>
      <c r="C60" s="40" t="s">
        <v>70</v>
      </c>
      <c r="D60" s="37">
        <v>200000</v>
      </c>
      <c r="E60" s="25">
        <f t="shared" si="20"/>
        <v>140000</v>
      </c>
      <c r="F60" s="12">
        <f t="shared" si="21"/>
        <v>40000</v>
      </c>
      <c r="G60" s="12">
        <f>D60*0%</f>
        <v>0</v>
      </c>
      <c r="H60" s="12">
        <f>D60*10%</f>
        <v>20000</v>
      </c>
    </row>
    <row r="61" spans="1:8" s="13" customFormat="1" ht="62.25" customHeight="1" x14ac:dyDescent="0.25">
      <c r="A61" s="10">
        <v>8</v>
      </c>
      <c r="B61" s="61"/>
      <c r="C61" s="40" t="s">
        <v>71</v>
      </c>
      <c r="D61" s="37">
        <v>380000</v>
      </c>
      <c r="E61" s="25">
        <f t="shared" si="20"/>
        <v>266000</v>
      </c>
      <c r="F61" s="12">
        <f t="shared" si="21"/>
        <v>57000</v>
      </c>
      <c r="G61" s="12">
        <f t="shared" ref="G61:G62" si="24">D61*0%</f>
        <v>0</v>
      </c>
      <c r="H61" s="12">
        <f>D61*15%</f>
        <v>57000</v>
      </c>
    </row>
    <row r="62" spans="1:8" s="13" customFormat="1" ht="62.25" customHeight="1" x14ac:dyDescent="0.25">
      <c r="A62" s="10">
        <v>9</v>
      </c>
      <c r="B62" s="61"/>
      <c r="C62" s="40" t="s">
        <v>72</v>
      </c>
      <c r="D62" s="37">
        <v>300000</v>
      </c>
      <c r="E62" s="25">
        <f t="shared" si="20"/>
        <v>210000</v>
      </c>
      <c r="F62" s="12">
        <f t="shared" si="21"/>
        <v>60000</v>
      </c>
      <c r="G62" s="12">
        <f t="shared" si="24"/>
        <v>0</v>
      </c>
      <c r="H62" s="12">
        <f>D62*10%</f>
        <v>30000</v>
      </c>
    </row>
    <row r="63" spans="1:8" s="13" customFormat="1" ht="21" customHeight="1" x14ac:dyDescent="0.25">
      <c r="A63" s="10"/>
      <c r="B63" s="62"/>
      <c r="C63" s="50" t="s">
        <v>8</v>
      </c>
      <c r="D63" s="51">
        <f>SUM(D54:D62)</f>
        <v>6463600</v>
      </c>
      <c r="E63" s="15">
        <f t="shared" ref="E63:E68" si="25">D63*70%</f>
        <v>4524520</v>
      </c>
      <c r="F63" s="15">
        <f t="shared" ref="F63:F68" si="26">D63-E63-G63-H63</f>
        <v>1138720</v>
      </c>
      <c r="G63" s="15">
        <f>SUM(G54:G62)</f>
        <v>324180</v>
      </c>
      <c r="H63" s="15">
        <f>SUM(H54:H62)</f>
        <v>476180</v>
      </c>
    </row>
    <row r="64" spans="1:8" s="13" customFormat="1" ht="33" hidden="1" customHeight="1" x14ac:dyDescent="0.25">
      <c r="A64" s="10">
        <v>1</v>
      </c>
      <c r="B64" s="52"/>
      <c r="C64" s="24"/>
      <c r="D64" s="27"/>
      <c r="E64" s="25">
        <f t="shared" si="25"/>
        <v>0</v>
      </c>
      <c r="F64" s="12">
        <f t="shared" si="26"/>
        <v>0</v>
      </c>
      <c r="G64" s="12">
        <v>0</v>
      </c>
      <c r="H64" s="12">
        <f>D64*10%</f>
        <v>0</v>
      </c>
    </row>
    <row r="65" spans="1:8" s="13" customFormat="1" ht="40.5" hidden="1" customHeight="1" x14ac:dyDescent="0.25">
      <c r="A65" s="10">
        <v>2</v>
      </c>
      <c r="B65" s="53"/>
      <c r="C65" s="24"/>
      <c r="D65" s="27"/>
      <c r="E65" s="25">
        <f t="shared" si="25"/>
        <v>0</v>
      </c>
      <c r="F65" s="12">
        <f t="shared" si="26"/>
        <v>0</v>
      </c>
      <c r="G65" s="12">
        <v>0</v>
      </c>
      <c r="H65" s="12">
        <f>D65*10%</f>
        <v>0</v>
      </c>
    </row>
    <row r="66" spans="1:8" s="13" customFormat="1" ht="36" hidden="1" customHeight="1" x14ac:dyDescent="0.25">
      <c r="A66" s="10">
        <v>3</v>
      </c>
      <c r="B66" s="53"/>
      <c r="C66" s="24"/>
      <c r="D66" s="27"/>
      <c r="E66" s="25">
        <f t="shared" si="25"/>
        <v>0</v>
      </c>
      <c r="F66" s="12">
        <f t="shared" si="26"/>
        <v>0</v>
      </c>
      <c r="G66" s="12">
        <v>0</v>
      </c>
      <c r="H66" s="12">
        <f>D66*10%</f>
        <v>0</v>
      </c>
    </row>
    <row r="67" spans="1:8" s="13" customFormat="1" ht="47.25" hidden="1" customHeight="1" x14ac:dyDescent="0.25">
      <c r="A67" s="10">
        <v>4</v>
      </c>
      <c r="B67" s="53"/>
      <c r="C67" s="24"/>
      <c r="D67" s="27"/>
      <c r="E67" s="25">
        <f t="shared" si="25"/>
        <v>0</v>
      </c>
      <c r="F67" s="12">
        <f t="shared" si="26"/>
        <v>0</v>
      </c>
      <c r="G67" s="12">
        <v>0</v>
      </c>
      <c r="H67" s="12">
        <f>D67*5%</f>
        <v>0</v>
      </c>
    </row>
    <row r="68" spans="1:8" s="13" customFormat="1" ht="48.75" hidden="1" customHeight="1" x14ac:dyDescent="0.25">
      <c r="A68" s="10">
        <v>5</v>
      </c>
      <c r="B68" s="53"/>
      <c r="C68" s="24"/>
      <c r="D68" s="27"/>
      <c r="E68" s="25">
        <f t="shared" si="25"/>
        <v>0</v>
      </c>
      <c r="F68" s="12">
        <f t="shared" si="26"/>
        <v>0</v>
      </c>
      <c r="G68" s="12">
        <v>0</v>
      </c>
      <c r="H68" s="12">
        <f t="shared" ref="H68" si="27">D68*5%</f>
        <v>0</v>
      </c>
    </row>
    <row r="69" spans="1:8" s="13" customFormat="1" ht="21" hidden="1" customHeight="1" x14ac:dyDescent="0.3">
      <c r="A69" s="10"/>
      <c r="B69" s="54"/>
      <c r="C69" s="22" t="s">
        <v>8</v>
      </c>
      <c r="D69" s="23">
        <f>SUM(D64:D68)</f>
        <v>0</v>
      </c>
      <c r="E69" s="16">
        <f t="shared" ref="E69" si="28">D69*70%</f>
        <v>0</v>
      </c>
      <c r="F69" s="16">
        <f t="shared" ref="F69" si="29">D69-E69-G69-H69</f>
        <v>0</v>
      </c>
      <c r="G69" s="16">
        <f>SUM(G64:G68)</f>
        <v>0</v>
      </c>
      <c r="H69" s="16">
        <f>SUM(H64:H68)</f>
        <v>0</v>
      </c>
    </row>
    <row r="70" spans="1:8" s="13" customFormat="1" ht="15.75" hidden="1" x14ac:dyDescent="0.25">
      <c r="A70" s="10"/>
      <c r="B70" s="17"/>
      <c r="C70" s="11"/>
      <c r="D70" s="15"/>
      <c r="E70" s="12"/>
      <c r="F70" s="12"/>
      <c r="G70" s="12"/>
      <c r="H70" s="12"/>
    </row>
    <row r="71" spans="1:8" s="18" customFormat="1" ht="18.75" x14ac:dyDescent="0.3">
      <c r="A71" s="19"/>
      <c r="B71" s="20"/>
      <c r="C71" s="14" t="s">
        <v>8</v>
      </c>
      <c r="D71" s="16">
        <f>D18+D53+D63+D69</f>
        <v>25795701.57</v>
      </c>
      <c r="E71" s="16">
        <f t="shared" ref="E71" si="30">D71*70%</f>
        <v>18056991.098999999</v>
      </c>
      <c r="F71" s="16">
        <f t="shared" ref="F71" si="31">D71-E71-G71-H71</f>
        <v>5005140.3140000012</v>
      </c>
      <c r="G71" s="16">
        <f>SUM(G18+G53++G63+G69)</f>
        <v>419180</v>
      </c>
      <c r="H71" s="16">
        <f>SUM(H18+H53+H63+H69)</f>
        <v>2314390.1569999997</v>
      </c>
    </row>
    <row r="72" spans="1:8" s="8" customFormat="1" ht="15.75" x14ac:dyDescent="0.25">
      <c r="A72" s="4"/>
      <c r="B72" s="5"/>
      <c r="C72" s="6"/>
      <c r="D72" s="7"/>
      <c r="E72" s="7"/>
      <c r="F72" s="7"/>
      <c r="G72" s="7"/>
      <c r="H72" s="7"/>
    </row>
    <row r="73" spans="1:8" s="8" customFormat="1" x14ac:dyDescent="0.25">
      <c r="A73" s="9"/>
    </row>
    <row r="74" spans="1:8" s="8" customFormat="1" x14ac:dyDescent="0.25">
      <c r="A74" s="9"/>
    </row>
    <row r="78" spans="1:8" hidden="1" x14ac:dyDescent="0.25">
      <c r="C78" s="1" t="s">
        <v>9</v>
      </c>
    </row>
    <row r="79" spans="1:8" hidden="1" x14ac:dyDescent="0.25">
      <c r="C79" s="1" t="s">
        <v>10</v>
      </c>
    </row>
    <row r="80" spans="1:8" hidden="1" x14ac:dyDescent="0.25">
      <c r="C80" s="1" t="s">
        <v>11</v>
      </c>
    </row>
  </sheetData>
  <mergeCells count="9">
    <mergeCell ref="B64:B69"/>
    <mergeCell ref="B19:B53"/>
    <mergeCell ref="B13:B18"/>
    <mergeCell ref="B54:B63"/>
    <mergeCell ref="A1:H1"/>
    <mergeCell ref="A2:A3"/>
    <mergeCell ref="B2:B3"/>
    <mergeCell ref="C2:C3"/>
    <mergeCell ref="D2:H2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Хансен С.В.</dc:creator>
  <cp:lastModifiedBy>Первунинская Н.П.</cp:lastModifiedBy>
  <cp:lastPrinted>2023-03-23T07:25:59Z</cp:lastPrinted>
  <dcterms:created xsi:type="dcterms:W3CDTF">2018-10-15T08:34:42Z</dcterms:created>
  <dcterms:modified xsi:type="dcterms:W3CDTF">2024-02-02T12:04:32Z</dcterms:modified>
</cp:coreProperties>
</file>