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9320" windowHeight="113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H47" i="1" l="1"/>
  <c r="G47" i="1"/>
  <c r="H46" i="1"/>
  <c r="G46" i="1"/>
  <c r="E49" i="1"/>
  <c r="H49" i="1"/>
  <c r="E50" i="1"/>
  <c r="H50" i="1"/>
  <c r="E51" i="1"/>
  <c r="F51" i="1" s="1"/>
  <c r="H51" i="1"/>
  <c r="E52" i="1"/>
  <c r="H52" i="1"/>
  <c r="E53" i="1"/>
  <c r="H53" i="1"/>
  <c r="D54" i="1"/>
  <c r="E54" i="1" s="1"/>
  <c r="G54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H40" i="1"/>
  <c r="H41" i="1"/>
  <c r="H42" i="1"/>
  <c r="H43" i="1"/>
  <c r="H44" i="1"/>
  <c r="H39" i="1"/>
  <c r="H38" i="1"/>
  <c r="H37" i="1"/>
  <c r="H36" i="1"/>
  <c r="H35" i="1"/>
  <c r="H34" i="1"/>
  <c r="H33" i="1"/>
  <c r="H4" i="1"/>
  <c r="H7" i="1"/>
  <c r="H9" i="1"/>
  <c r="G4" i="1"/>
  <c r="G7" i="1"/>
  <c r="G9" i="1"/>
  <c r="D18" i="1"/>
  <c r="H5" i="1"/>
  <c r="H6" i="1"/>
  <c r="H8" i="1"/>
  <c r="H10" i="1"/>
  <c r="H11" i="1"/>
  <c r="H12" i="1"/>
  <c r="H13" i="1"/>
  <c r="H14" i="1"/>
  <c r="G5" i="1"/>
  <c r="G6" i="1"/>
  <c r="G8" i="1"/>
  <c r="G10" i="1"/>
  <c r="G11" i="1"/>
  <c r="G12" i="1"/>
  <c r="G13" i="1"/>
  <c r="G14" i="1"/>
  <c r="E5" i="1"/>
  <c r="E6" i="1"/>
  <c r="E7" i="1"/>
  <c r="E8" i="1"/>
  <c r="E9" i="1"/>
  <c r="E10" i="1"/>
  <c r="E11" i="1"/>
  <c r="E12" i="1"/>
  <c r="E13" i="1"/>
  <c r="E14" i="1"/>
  <c r="E4" i="1"/>
  <c r="D45" i="1"/>
  <c r="H26" i="1"/>
  <c r="G26" i="1"/>
  <c r="H25" i="1"/>
  <c r="G25" i="1"/>
  <c r="H20" i="1"/>
  <c r="H21" i="1"/>
  <c r="H22" i="1"/>
  <c r="H23" i="1"/>
  <c r="H24" i="1"/>
  <c r="H27" i="1"/>
  <c r="H28" i="1"/>
  <c r="H29" i="1"/>
  <c r="H30" i="1"/>
  <c r="H31" i="1"/>
  <c r="H32" i="1"/>
  <c r="G20" i="1"/>
  <c r="G21" i="1"/>
  <c r="G22" i="1"/>
  <c r="G23" i="1"/>
  <c r="G24" i="1"/>
  <c r="G27" i="1"/>
  <c r="G28" i="1"/>
  <c r="G29" i="1"/>
  <c r="G30" i="1"/>
  <c r="G31" i="1"/>
  <c r="G32" i="1"/>
  <c r="H19" i="1"/>
  <c r="G19" i="1"/>
  <c r="E19" i="1"/>
  <c r="F52" i="1" l="1"/>
  <c r="F50" i="1"/>
  <c r="F53" i="1"/>
  <c r="H54" i="1"/>
  <c r="F54" i="1" s="1"/>
  <c r="F49" i="1"/>
  <c r="H45" i="1"/>
  <c r="F12" i="1"/>
  <c r="F11" i="1"/>
  <c r="F7" i="1"/>
  <c r="F4" i="1"/>
  <c r="F8" i="1"/>
  <c r="F10" i="1"/>
  <c r="F9" i="1"/>
  <c r="F14" i="1"/>
  <c r="F6" i="1"/>
  <c r="F13" i="1"/>
  <c r="F5" i="1"/>
  <c r="F26" i="1"/>
  <c r="F20" i="1"/>
  <c r="F28" i="1"/>
  <c r="F27" i="1"/>
  <c r="F32" i="1"/>
  <c r="F31" i="1"/>
  <c r="F30" i="1"/>
  <c r="F29" i="1"/>
  <c r="F25" i="1"/>
  <c r="F23" i="1"/>
  <c r="F22" i="1"/>
  <c r="F21" i="1"/>
  <c r="F19" i="1"/>
  <c r="G42" i="1"/>
  <c r="G41" i="1"/>
  <c r="G34" i="1" l="1"/>
  <c r="G35" i="1"/>
  <c r="G36" i="1"/>
  <c r="G37" i="1"/>
  <c r="G38" i="1"/>
  <c r="G39" i="1"/>
  <c r="G40" i="1"/>
  <c r="H17" i="1"/>
  <c r="G17" i="1"/>
  <c r="E17" i="1"/>
  <c r="F39" i="1" l="1"/>
  <c r="F40" i="1"/>
  <c r="F35" i="1"/>
  <c r="F17" i="1"/>
  <c r="F34" i="1"/>
  <c r="F37" i="1"/>
  <c r="F36" i="1"/>
  <c r="F38" i="1"/>
  <c r="G48" i="1" l="1"/>
  <c r="H48" i="1"/>
  <c r="D48" i="1"/>
  <c r="D56" i="1" s="1"/>
  <c r="E47" i="1"/>
  <c r="F47" i="1" s="1"/>
  <c r="E46" i="1"/>
  <c r="F46" i="1" s="1"/>
  <c r="E48" i="1" l="1"/>
  <c r="F48" i="1" s="1"/>
  <c r="G16" i="1"/>
  <c r="H16" i="1"/>
  <c r="G15" i="1"/>
  <c r="G18" i="1" s="1"/>
  <c r="G33" i="1"/>
  <c r="G44" i="1"/>
  <c r="F33" i="1" l="1"/>
  <c r="F42" i="1"/>
  <c r="F41" i="1"/>
  <c r="G43" i="1" l="1"/>
  <c r="G45" i="1" s="1"/>
  <c r="G56" i="1" s="1"/>
  <c r="F43" i="1" l="1"/>
  <c r="F44" i="1"/>
  <c r="F45" i="1" l="1"/>
  <c r="E16" i="1"/>
  <c r="F16" i="1" l="1"/>
  <c r="E15" i="1" l="1"/>
  <c r="E18" i="1" s="1"/>
  <c r="H15" i="1" l="1"/>
  <c r="H18" i="1" s="1"/>
  <c r="H56" i="1" l="1"/>
  <c r="F56" i="1" s="1"/>
  <c r="F15" i="1" l="1"/>
  <c r="F18" i="1" s="1"/>
</calcChain>
</file>

<file path=xl/sharedStrings.xml><?xml version="1.0" encoding="utf-8"?>
<sst xmlns="http://schemas.openxmlformats.org/spreadsheetml/2006/main" count="63" uniqueCount="59">
  <si>
    <t>№№ п/п</t>
  </si>
  <si>
    <t>Наименование МО</t>
  </si>
  <si>
    <t>Название проекта</t>
  </si>
  <si>
    <t>итого</t>
  </si>
  <si>
    <t>областной бюджет</t>
  </si>
  <si>
    <t>бюджет МО</t>
  </si>
  <si>
    <t>пожертвования ЮЛ</t>
  </si>
  <si>
    <t>пожертвования ФЛ</t>
  </si>
  <si>
    <t>ИТОГО:</t>
  </si>
  <si>
    <t>постановление от 01.03.21 № 239</t>
  </si>
  <si>
    <t>постановление от __________ № ___</t>
  </si>
  <si>
    <t>не прошли</t>
  </si>
  <si>
    <t>ТУ "Восточное"</t>
  </si>
  <si>
    <t>ТУ "Западное"</t>
  </si>
  <si>
    <t>Полная стоимость проекта  руб. (в том числе)</t>
  </si>
  <si>
    <t xml:space="preserve">Благоустройство территории Парка Победы в д.Митино </t>
  </si>
  <si>
    <t xml:space="preserve">Обустройство подхода к водоему в с.Георгиевское  </t>
  </si>
  <si>
    <t xml:space="preserve">Очистка  трубопереездов с.Зубово, ул. Речная </t>
  </si>
  <si>
    <t>Приобретение уличных тренажеров</t>
  </si>
  <si>
    <t>Замена водоразборных  колонок д. Климшин Бор</t>
  </si>
  <si>
    <t xml:space="preserve">Обустройство спуска к водоему по ул. Великосельская п. Лаврово </t>
  </si>
  <si>
    <t>Замена водопроводной трубы ул. Спортивная, с.Зубово</t>
  </si>
  <si>
    <t>Обустройство зон отдыха в с.Зубово</t>
  </si>
  <si>
    <t>Ограждение детской, спортивной площадки с.Зубово, ул. Мира</t>
  </si>
  <si>
    <t>Текущий ремонт  здания насосной станции д.Гаврино</t>
  </si>
  <si>
    <t>Устройство линии  уличного освещения в с.Ивановское</t>
  </si>
  <si>
    <t>Устройство линии  уличного освещения в д. Перхлойда</t>
  </si>
  <si>
    <t>Обустройство общественного колодца в с.Артюшино</t>
  </si>
  <si>
    <t xml:space="preserve">Обустройство плотомоя в п.Нижняя Мондома  </t>
  </si>
  <si>
    <t>Обустройство плотомоя в с.Куность</t>
  </si>
  <si>
    <t xml:space="preserve">Приобретение информационных щитов  </t>
  </si>
  <si>
    <t>Благоустройство родникового ключа д.Алексино</t>
  </si>
  <si>
    <t>Благоустройство  территории памятника «Неизвестному солдату» в д.Глушково</t>
  </si>
  <si>
    <t>Обустройство общественного колодца в д.Рябово</t>
  </si>
  <si>
    <t>Обустройство контейнерной площадки в д.Орлово</t>
  </si>
  <si>
    <t>Обустройство общественного колодца в д.Гришино</t>
  </si>
  <si>
    <t>Обустройство контейнерной площадки в с.Бечевинка, ул.Преображенская</t>
  </si>
  <si>
    <t>Обустройство контейнерной площадки в д.Кирьяновская</t>
  </si>
  <si>
    <t>Обустройство контейнерной площадки в д.Панкратовка</t>
  </si>
  <si>
    <t>ТУ "Белозерское"</t>
  </si>
  <si>
    <t>Благоустройство и озеленение территории Мемориального комплекса в Парке Победы в г.Белозерске по адресу ул. С.Орлова</t>
  </si>
  <si>
    <t>Благоустройство  общественной территории на улице Шукшина города Белозерска</t>
  </si>
  <si>
    <t>Благоустройство территории стелы воинам Великой Отечественной войны в с.Бечевинка</t>
  </si>
  <si>
    <t>Обустройство контейнерной площадки в д.Глушково</t>
  </si>
  <si>
    <t>Обустройство контейнерных площадок на улицах Советская, Новая, Мира п.Нижняя Мондома</t>
  </si>
  <si>
    <t xml:space="preserve">Обустройство контейнерных площадок на улицах Центральная, Озерная с. Куность  </t>
  </si>
  <si>
    <t>Обустройство общественного колодца с.Зубово, ул. Пушкинская, д.45</t>
  </si>
  <si>
    <t>Обустройство пешеходных переходов в п. Нижняя Мондома с ул. Коммунистическая на ул. Лесная и с ул. Лесная на ул. Советская</t>
  </si>
  <si>
    <t xml:space="preserve">Обустройство   контейнерных площадок </t>
  </si>
  <si>
    <t>Приобретение и установка досок объявлений на территории ТУ "Восточное"</t>
  </si>
  <si>
    <t xml:space="preserve">Приобретение световой и звуковой аппаратуры </t>
  </si>
  <si>
    <t>Ремонт пешеходного моста в д. Борок</t>
  </si>
  <si>
    <t>Ремонт пешеходного моста в п.Ивановский</t>
  </si>
  <si>
    <t xml:space="preserve">Ремонт пешеходного моста в п.Визьма </t>
  </si>
  <si>
    <t xml:space="preserve">Установка дополнительных плит к  памятнику воинам-участникам Великой Отечественной войны в с. Антушево </t>
  </si>
  <si>
    <t>Установка фонарей уличного освещения в д. Туриково</t>
  </si>
  <si>
    <t>Устройство водовода от родникового ключа до д. Алексино</t>
  </si>
  <si>
    <t>Утепление здания насосной станции с.Зубово,  ул. Строителей, д.13 А</t>
  </si>
  <si>
    <t>Муниципальные проекты по участию муниципального образования в реализации проекта "Народный бюджет" на 2024 год -1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</si>
</sst>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1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/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/>
    <xf numFmtId="0" fontId="3" fillId="2" borderId="0" xfId="0" applyFont="1" applyFill="1"/>
    <xf numFmtId="0" fontId="3" fillId="2" borderId="0" xfId="0" applyFont="1" applyFill="1" applyAlignment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/>
    <xf numFmtId="0" fontId="5" fillId="2" borderId="0" xfId="0" applyFont="1" applyFill="1"/>
    <xf numFmtId="4" fontId="7" fillId="2" borderId="1" xfId="0" applyNumberFormat="1" applyFont="1" applyFill="1" applyBorder="1"/>
    <xf numFmtId="4" fontId="6" fillId="2" borderId="1" xfId="0" applyNumberFormat="1" applyFont="1" applyFill="1" applyBorder="1"/>
    <xf numFmtId="0" fontId="4" fillId="2" borderId="1" xfId="0" applyFont="1" applyFill="1" applyBorder="1"/>
    <xf numFmtId="0" fontId="10" fillId="2" borderId="0" xfId="0" applyFont="1" applyFill="1"/>
    <xf numFmtId="0" fontId="6" fillId="2" borderId="1" xfId="0" applyFont="1" applyFill="1" applyBorder="1" applyAlignment="1"/>
    <xf numFmtId="0" fontId="6" fillId="2" borderId="1" xfId="0" applyFont="1" applyFill="1" applyBorder="1"/>
    <xf numFmtId="0" fontId="7" fillId="2" borderId="4" xfId="0" applyFont="1" applyFill="1" applyBorder="1" applyAlignment="1">
      <alignment wrapText="1"/>
    </xf>
    <xf numFmtId="4" fontId="6" fillId="2" borderId="4" xfId="0" applyNumberFormat="1" applyFont="1" applyFill="1" applyBorder="1"/>
    <xf numFmtId="0" fontId="13" fillId="2" borderId="1" xfId="0" applyFont="1" applyFill="1" applyBorder="1" applyAlignment="1">
      <alignment vertical="center" wrapText="1"/>
    </xf>
    <xf numFmtId="4" fontId="4" fillId="2" borderId="7" xfId="0" applyNumberFormat="1" applyFont="1" applyFill="1" applyBorder="1"/>
    <xf numFmtId="0" fontId="2" fillId="2" borderId="3" xfId="0" applyFont="1" applyFill="1" applyBorder="1" applyAlignment="1">
      <alignment horizontal="center" wrapText="1"/>
    </xf>
    <xf numFmtId="4" fontId="14" fillId="2" borderId="1" xfId="0" applyNumberFormat="1" applyFont="1" applyFill="1" applyBorder="1" applyAlignment="1">
      <alignment horizontal="center" wrapText="1"/>
    </xf>
    <xf numFmtId="0" fontId="4" fillId="2" borderId="10" xfId="0" applyFont="1" applyFill="1" applyBorder="1" applyAlignment="1">
      <alignment vertical="center"/>
    </xf>
    <xf numFmtId="0" fontId="0" fillId="2" borderId="4" xfId="0" applyFill="1" applyBorder="1" applyAlignment="1">
      <alignment wrapText="1"/>
    </xf>
    <xf numFmtId="0" fontId="6" fillId="2" borderId="8" xfId="0" applyFont="1" applyFill="1" applyBorder="1" applyAlignment="1">
      <alignment wrapText="1"/>
    </xf>
    <xf numFmtId="4" fontId="6" fillId="2" borderId="8" xfId="0" applyNumberFormat="1" applyFont="1" applyFill="1" applyBorder="1"/>
    <xf numFmtId="4" fontId="4" fillId="2" borderId="4" xfId="0" applyNumberFormat="1" applyFont="1" applyFill="1" applyBorder="1"/>
    <xf numFmtId="0" fontId="9" fillId="0" borderId="1" xfId="0" applyFont="1" applyBorder="1" applyAlignment="1">
      <alignment vertical="center" wrapText="1"/>
    </xf>
    <xf numFmtId="0" fontId="4" fillId="2" borderId="3" xfId="0" applyFont="1" applyFill="1" applyBorder="1" applyAlignment="1"/>
    <xf numFmtId="0" fontId="0" fillId="2" borderId="10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wrapText="1"/>
    </xf>
    <xf numFmtId="4" fontId="6" fillId="2" borderId="3" xfId="0" applyNumberFormat="1" applyFont="1" applyFill="1" applyBorder="1"/>
    <xf numFmtId="0" fontId="7" fillId="2" borderId="8" xfId="0" applyFont="1" applyFill="1" applyBorder="1" applyAlignment="1">
      <alignment wrapText="1"/>
    </xf>
    <xf numFmtId="4" fontId="7" fillId="2" borderId="8" xfId="0" applyNumberFormat="1" applyFont="1" applyFill="1" applyBorder="1"/>
    <xf numFmtId="0" fontId="6" fillId="2" borderId="1" xfId="0" applyFont="1" applyFill="1" applyBorder="1" applyAlignment="1">
      <alignment wrapText="1"/>
    </xf>
    <xf numFmtId="0" fontId="8" fillId="2" borderId="3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/>
    <xf numFmtId="0" fontId="0" fillId="0" borderId="4" xfId="0" applyBorder="1" applyAlignment="1"/>
    <xf numFmtId="0" fontId="8" fillId="2" borderId="9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1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abSelected="1" workbookViewId="0">
      <pane xSplit="9" ySplit="3" topLeftCell="J4" activePane="bottomRight" state="frozen"/>
      <selection pane="topRight" activeCell="J1" sqref="J1"/>
      <selection pane="bottomLeft" activeCell="A7" sqref="A7"/>
      <selection pane="bottomRight" activeCell="H62" sqref="H62"/>
    </sheetView>
  </sheetViews>
  <sheetFormatPr defaultRowHeight="15" x14ac:dyDescent="0.25"/>
  <cols>
    <col min="1" max="1" width="4.28515625" style="2" customWidth="1"/>
    <col min="2" max="2" width="21.28515625" style="1" customWidth="1"/>
    <col min="3" max="3" width="27.5703125" style="1" customWidth="1"/>
    <col min="4" max="4" width="18.140625" style="8" customWidth="1"/>
    <col min="5" max="5" width="17.7109375" style="1" customWidth="1"/>
    <col min="6" max="6" width="16.140625" style="1" customWidth="1"/>
    <col min="7" max="7" width="14.85546875" style="1" customWidth="1"/>
    <col min="8" max="8" width="16" style="1" customWidth="1"/>
    <col min="9" max="9" width="10.7109375" style="1" customWidth="1"/>
    <col min="10" max="16384" width="9.140625" style="1"/>
  </cols>
  <sheetData>
    <row r="1" spans="1:8" ht="54.75" customHeight="1" x14ac:dyDescent="0.3">
      <c r="A1" s="60" t="s">
        <v>58</v>
      </c>
      <c r="B1" s="60"/>
      <c r="C1" s="60"/>
      <c r="D1" s="60"/>
      <c r="E1" s="60"/>
      <c r="F1" s="60"/>
      <c r="G1" s="60"/>
      <c r="H1" s="60"/>
    </row>
    <row r="2" spans="1:8" ht="30.75" customHeight="1" x14ac:dyDescent="0.25">
      <c r="A2" s="61" t="s">
        <v>0</v>
      </c>
      <c r="B2" s="63" t="s">
        <v>1</v>
      </c>
      <c r="C2" s="63" t="s">
        <v>2</v>
      </c>
      <c r="D2" s="66" t="s">
        <v>14</v>
      </c>
      <c r="E2" s="67"/>
      <c r="F2" s="67"/>
      <c r="G2" s="67"/>
      <c r="H2" s="68"/>
    </row>
    <row r="3" spans="1:8" ht="41.25" customHeight="1" x14ac:dyDescent="0.25">
      <c r="A3" s="62"/>
      <c r="B3" s="64"/>
      <c r="C3" s="65"/>
      <c r="D3" s="24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66" customHeight="1" x14ac:dyDescent="0.25">
      <c r="A4" s="27">
        <v>1</v>
      </c>
      <c r="B4" s="33"/>
      <c r="C4" s="34" t="s">
        <v>42</v>
      </c>
      <c r="D4" s="36">
        <v>750000</v>
      </c>
      <c r="E4" s="23">
        <f>D4*70%</f>
        <v>525000</v>
      </c>
      <c r="F4" s="12">
        <f>D4-E4-G4-H4</f>
        <v>150000</v>
      </c>
      <c r="G4" s="12">
        <f>D4*5%</f>
        <v>37500</v>
      </c>
      <c r="H4" s="12">
        <f>D4*5%</f>
        <v>37500</v>
      </c>
    </row>
    <row r="5" spans="1:8" ht="52.5" customHeight="1" x14ac:dyDescent="0.25">
      <c r="A5" s="27">
        <v>2</v>
      </c>
      <c r="B5" s="33"/>
      <c r="C5" s="34" t="s">
        <v>43</v>
      </c>
      <c r="D5" s="36">
        <v>220000</v>
      </c>
      <c r="E5" s="23">
        <f t="shared" ref="E5:E14" si="0">D5*70%</f>
        <v>154000</v>
      </c>
      <c r="F5" s="12">
        <f t="shared" ref="F5:F14" si="1">D5-E5-G5-H5</f>
        <v>44000</v>
      </c>
      <c r="G5" s="12">
        <f t="shared" ref="G5:G14" si="2">D5*0%</f>
        <v>0</v>
      </c>
      <c r="H5" s="12">
        <f t="shared" ref="H5:H14" si="3">D5*10%</f>
        <v>22000</v>
      </c>
    </row>
    <row r="6" spans="1:8" ht="97.5" customHeight="1" x14ac:dyDescent="0.25">
      <c r="A6" s="27">
        <v>3</v>
      </c>
      <c r="B6" s="33"/>
      <c r="C6" s="34" t="s">
        <v>54</v>
      </c>
      <c r="D6" s="36">
        <v>300000</v>
      </c>
      <c r="E6" s="23">
        <f t="shared" si="0"/>
        <v>210000</v>
      </c>
      <c r="F6" s="12">
        <f t="shared" si="1"/>
        <v>60000</v>
      </c>
      <c r="G6" s="12">
        <f t="shared" si="2"/>
        <v>0</v>
      </c>
      <c r="H6" s="12">
        <f t="shared" si="3"/>
        <v>30000</v>
      </c>
    </row>
    <row r="7" spans="1:8" ht="41.25" customHeight="1" x14ac:dyDescent="0.25">
      <c r="A7" s="27">
        <v>4</v>
      </c>
      <c r="B7" s="33"/>
      <c r="C7" s="34" t="s">
        <v>56</v>
      </c>
      <c r="D7" s="36">
        <v>900000</v>
      </c>
      <c r="E7" s="23">
        <f t="shared" si="0"/>
        <v>630000</v>
      </c>
      <c r="F7" s="12">
        <f t="shared" si="1"/>
        <v>180000</v>
      </c>
      <c r="G7" s="12">
        <f>D7*5%</f>
        <v>45000</v>
      </c>
      <c r="H7" s="12">
        <f>D7*5%</f>
        <v>45000</v>
      </c>
    </row>
    <row r="8" spans="1:8" ht="41.25" customHeight="1" x14ac:dyDescent="0.25">
      <c r="A8" s="27">
        <v>5</v>
      </c>
      <c r="B8" s="33"/>
      <c r="C8" s="34" t="s">
        <v>31</v>
      </c>
      <c r="D8" s="36">
        <v>300000</v>
      </c>
      <c r="E8" s="23">
        <f t="shared" si="0"/>
        <v>210000</v>
      </c>
      <c r="F8" s="12">
        <f t="shared" si="1"/>
        <v>60000</v>
      </c>
      <c r="G8" s="12">
        <f t="shared" si="2"/>
        <v>0</v>
      </c>
      <c r="H8" s="12">
        <f t="shared" si="3"/>
        <v>30000</v>
      </c>
    </row>
    <row r="9" spans="1:8" ht="63.75" customHeight="1" x14ac:dyDescent="0.25">
      <c r="A9" s="27">
        <v>6</v>
      </c>
      <c r="B9" s="33"/>
      <c r="C9" s="34" t="s">
        <v>32</v>
      </c>
      <c r="D9" s="36">
        <v>550000</v>
      </c>
      <c r="E9" s="23">
        <f t="shared" si="0"/>
        <v>385000</v>
      </c>
      <c r="F9" s="12">
        <f t="shared" si="1"/>
        <v>110000</v>
      </c>
      <c r="G9" s="12">
        <f>D9*5%</f>
        <v>27500</v>
      </c>
      <c r="H9" s="12">
        <f>D9*5%</f>
        <v>27500</v>
      </c>
    </row>
    <row r="10" spans="1:8" ht="63" customHeight="1" x14ac:dyDescent="0.25">
      <c r="A10" s="27">
        <v>7</v>
      </c>
      <c r="B10" s="33"/>
      <c r="C10" s="34" t="s">
        <v>49</v>
      </c>
      <c r="D10" s="36">
        <v>150000</v>
      </c>
      <c r="E10" s="23">
        <f t="shared" si="0"/>
        <v>105000</v>
      </c>
      <c r="F10" s="12">
        <f t="shared" si="1"/>
        <v>30000</v>
      </c>
      <c r="G10" s="12">
        <f t="shared" si="2"/>
        <v>0</v>
      </c>
      <c r="H10" s="12">
        <f t="shared" si="3"/>
        <v>15000</v>
      </c>
    </row>
    <row r="11" spans="1:8" ht="41.25" customHeight="1" x14ac:dyDescent="0.25">
      <c r="A11" s="27">
        <v>8</v>
      </c>
      <c r="B11" s="33"/>
      <c r="C11" s="34" t="s">
        <v>33</v>
      </c>
      <c r="D11" s="36">
        <v>250000</v>
      </c>
      <c r="E11" s="23">
        <f t="shared" si="0"/>
        <v>175000</v>
      </c>
      <c r="F11" s="12">
        <f t="shared" si="1"/>
        <v>50000</v>
      </c>
      <c r="G11" s="12">
        <f t="shared" si="2"/>
        <v>0</v>
      </c>
      <c r="H11" s="12">
        <f t="shared" si="3"/>
        <v>25000</v>
      </c>
    </row>
    <row r="12" spans="1:8" ht="47.25" customHeight="1" x14ac:dyDescent="0.25">
      <c r="A12" s="27">
        <v>9</v>
      </c>
      <c r="B12" s="26" t="s">
        <v>12</v>
      </c>
      <c r="C12" s="34" t="s">
        <v>34</v>
      </c>
      <c r="D12" s="36">
        <v>120000</v>
      </c>
      <c r="E12" s="23">
        <f t="shared" si="0"/>
        <v>84000</v>
      </c>
      <c r="F12" s="12">
        <f t="shared" si="1"/>
        <v>24000</v>
      </c>
      <c r="G12" s="12">
        <f t="shared" si="2"/>
        <v>0</v>
      </c>
      <c r="H12" s="12">
        <f t="shared" si="3"/>
        <v>12000</v>
      </c>
    </row>
    <row r="13" spans="1:8" ht="41.25" customHeight="1" x14ac:dyDescent="0.25">
      <c r="A13" s="27">
        <v>10</v>
      </c>
      <c r="B13" s="55"/>
      <c r="C13" s="34" t="s">
        <v>35</v>
      </c>
      <c r="D13" s="36">
        <v>250000</v>
      </c>
      <c r="E13" s="23">
        <f t="shared" si="0"/>
        <v>175000</v>
      </c>
      <c r="F13" s="12">
        <f t="shared" si="1"/>
        <v>50000</v>
      </c>
      <c r="G13" s="12">
        <f t="shared" si="2"/>
        <v>0</v>
      </c>
      <c r="H13" s="12">
        <f t="shared" si="3"/>
        <v>25000</v>
      </c>
    </row>
    <row r="14" spans="1:8" ht="58.5" customHeight="1" x14ac:dyDescent="0.25">
      <c r="A14" s="27">
        <v>11</v>
      </c>
      <c r="B14" s="55"/>
      <c r="C14" s="34" t="s">
        <v>36</v>
      </c>
      <c r="D14" s="36">
        <v>60000</v>
      </c>
      <c r="E14" s="23">
        <f t="shared" si="0"/>
        <v>42000</v>
      </c>
      <c r="F14" s="12">
        <f t="shared" si="1"/>
        <v>12000</v>
      </c>
      <c r="G14" s="12">
        <f t="shared" si="2"/>
        <v>0</v>
      </c>
      <c r="H14" s="12">
        <f t="shared" si="3"/>
        <v>6000</v>
      </c>
    </row>
    <row r="15" spans="1:8" s="13" customFormat="1" ht="48" customHeight="1" x14ac:dyDescent="0.25">
      <c r="A15" s="10">
        <v>12</v>
      </c>
      <c r="B15" s="55"/>
      <c r="C15" s="34" t="s">
        <v>37</v>
      </c>
      <c r="D15" s="36">
        <v>120000</v>
      </c>
      <c r="E15" s="23">
        <f>D15*70%</f>
        <v>84000</v>
      </c>
      <c r="F15" s="12">
        <f>D15-E15-G15-H15</f>
        <v>24000</v>
      </c>
      <c r="G15" s="12">
        <f>D15*0%</f>
        <v>0</v>
      </c>
      <c r="H15" s="12">
        <f>D15*10%</f>
        <v>12000</v>
      </c>
    </row>
    <row r="16" spans="1:8" s="13" customFormat="1" ht="48" customHeight="1" x14ac:dyDescent="0.25">
      <c r="A16" s="10">
        <v>13</v>
      </c>
      <c r="B16" s="55"/>
      <c r="C16" s="34" t="s">
        <v>38</v>
      </c>
      <c r="D16" s="36">
        <v>120000</v>
      </c>
      <c r="E16" s="23">
        <f t="shared" ref="E16:E44" si="4">D16*70%</f>
        <v>84000</v>
      </c>
      <c r="F16" s="12">
        <f t="shared" ref="F16:F17" si="5">D16-E16-G16-H16</f>
        <v>24000</v>
      </c>
      <c r="G16" s="12">
        <f>D16*0%</f>
        <v>0</v>
      </c>
      <c r="H16" s="12">
        <f>D16*10%</f>
        <v>12000</v>
      </c>
    </row>
    <row r="17" spans="1:9" s="13" customFormat="1" ht="42.75" customHeight="1" x14ac:dyDescent="0.25">
      <c r="A17" s="10">
        <v>14</v>
      </c>
      <c r="B17" s="55"/>
      <c r="C17" s="34" t="s">
        <v>55</v>
      </c>
      <c r="D17" s="36">
        <v>400000</v>
      </c>
      <c r="E17" s="23">
        <f t="shared" si="4"/>
        <v>280000</v>
      </c>
      <c r="F17" s="12">
        <f t="shared" si="5"/>
        <v>80000</v>
      </c>
      <c r="G17" s="12">
        <f>D17*0%</f>
        <v>0</v>
      </c>
      <c r="H17" s="12">
        <f>D17*10%</f>
        <v>40000</v>
      </c>
    </row>
    <row r="18" spans="1:9" s="13" customFormat="1" ht="36" customHeight="1" x14ac:dyDescent="0.3">
      <c r="A18" s="32"/>
      <c r="B18" s="56"/>
      <c r="C18" s="28" t="s">
        <v>8</v>
      </c>
      <c r="D18" s="29">
        <f>SUM(D4:D17)</f>
        <v>4490000</v>
      </c>
      <c r="E18" s="29">
        <f t="shared" ref="E18:H18" si="6">SUM(E4:E17)</f>
        <v>3143000</v>
      </c>
      <c r="F18" s="29">
        <f t="shared" si="6"/>
        <v>898000</v>
      </c>
      <c r="G18" s="29">
        <f t="shared" si="6"/>
        <v>110000</v>
      </c>
      <c r="H18" s="29">
        <f t="shared" si="6"/>
        <v>339000</v>
      </c>
    </row>
    <row r="19" spans="1:9" s="13" customFormat="1" ht="43.5" customHeight="1" x14ac:dyDescent="0.25">
      <c r="A19" s="31">
        <v>1</v>
      </c>
      <c r="B19" s="52" t="s">
        <v>13</v>
      </c>
      <c r="C19" s="34" t="s">
        <v>15</v>
      </c>
      <c r="D19" s="37">
        <v>889995</v>
      </c>
      <c r="E19" s="23">
        <f t="shared" si="4"/>
        <v>622996.5</v>
      </c>
      <c r="F19" s="12">
        <f t="shared" ref="F19:F32" si="7">D19-E19-G19-H19</f>
        <v>177999</v>
      </c>
      <c r="G19" s="12">
        <f>D19*0%</f>
        <v>0</v>
      </c>
      <c r="H19" s="12">
        <f>D19*10%</f>
        <v>88999.5</v>
      </c>
    </row>
    <row r="20" spans="1:9" s="13" customFormat="1" ht="36" customHeight="1" x14ac:dyDescent="0.25">
      <c r="A20" s="31">
        <v>2</v>
      </c>
      <c r="B20" s="53"/>
      <c r="C20" s="34" t="s">
        <v>53</v>
      </c>
      <c r="D20" s="37">
        <v>900000</v>
      </c>
      <c r="E20" s="23">
        <f t="shared" si="4"/>
        <v>630000</v>
      </c>
      <c r="F20" s="12">
        <f t="shared" si="7"/>
        <v>180000</v>
      </c>
      <c r="G20" s="12">
        <f t="shared" ref="G20:G32" si="8">D20*0%</f>
        <v>0</v>
      </c>
      <c r="H20" s="12">
        <f t="shared" ref="H20:H32" si="9">D20*10%</f>
        <v>90000</v>
      </c>
    </row>
    <row r="21" spans="1:9" s="13" customFormat="1" ht="36" customHeight="1" x14ac:dyDescent="0.25">
      <c r="A21" s="31">
        <v>3</v>
      </c>
      <c r="B21" s="53"/>
      <c r="C21" s="34" t="s">
        <v>51</v>
      </c>
      <c r="D21" s="37">
        <v>900000</v>
      </c>
      <c r="E21" s="23">
        <f t="shared" si="4"/>
        <v>630000</v>
      </c>
      <c r="F21" s="12">
        <f t="shared" si="7"/>
        <v>180000</v>
      </c>
      <c r="G21" s="12">
        <f t="shared" si="8"/>
        <v>0</v>
      </c>
      <c r="H21" s="12">
        <f t="shared" si="9"/>
        <v>90000</v>
      </c>
    </row>
    <row r="22" spans="1:9" s="13" customFormat="1" ht="36" customHeight="1" x14ac:dyDescent="0.25">
      <c r="A22" s="31">
        <v>4</v>
      </c>
      <c r="B22" s="53"/>
      <c r="C22" s="34" t="s">
        <v>52</v>
      </c>
      <c r="D22" s="37">
        <v>900000</v>
      </c>
      <c r="E22" s="23">
        <f t="shared" si="4"/>
        <v>630000</v>
      </c>
      <c r="F22" s="12">
        <f t="shared" si="7"/>
        <v>180000</v>
      </c>
      <c r="G22" s="12">
        <f t="shared" si="8"/>
        <v>0</v>
      </c>
      <c r="H22" s="12">
        <f t="shared" si="9"/>
        <v>90000</v>
      </c>
    </row>
    <row r="23" spans="1:9" s="13" customFormat="1" ht="35.25" customHeight="1" x14ac:dyDescent="0.25">
      <c r="A23" s="31">
        <v>5</v>
      </c>
      <c r="B23" s="53"/>
      <c r="C23" s="34" t="s">
        <v>48</v>
      </c>
      <c r="D23" s="35">
        <v>770500</v>
      </c>
      <c r="E23" s="23">
        <f t="shared" si="4"/>
        <v>539350</v>
      </c>
      <c r="F23" s="12">
        <f t="shared" si="7"/>
        <v>154100</v>
      </c>
      <c r="G23" s="12">
        <f t="shared" si="8"/>
        <v>0</v>
      </c>
      <c r="H23" s="12">
        <f t="shared" si="9"/>
        <v>77050</v>
      </c>
    </row>
    <row r="24" spans="1:9" s="13" customFormat="1" ht="36" customHeight="1" x14ac:dyDescent="0.25">
      <c r="A24" s="31">
        <v>6</v>
      </c>
      <c r="B24" s="53"/>
      <c r="C24" s="34" t="s">
        <v>16</v>
      </c>
      <c r="D24" s="35">
        <v>740499.52</v>
      </c>
      <c r="E24" s="23">
        <f t="shared" si="4"/>
        <v>518349.66399999999</v>
      </c>
      <c r="F24" s="12">
        <v>148099.91</v>
      </c>
      <c r="G24" s="12">
        <f t="shared" si="8"/>
        <v>0</v>
      </c>
      <c r="H24" s="12">
        <f t="shared" si="9"/>
        <v>74049.952000000005</v>
      </c>
      <c r="I24" s="13">
        <v>148099.91</v>
      </c>
    </row>
    <row r="25" spans="1:9" s="13" customFormat="1" ht="36" customHeight="1" x14ac:dyDescent="0.25">
      <c r="A25" s="31">
        <v>7</v>
      </c>
      <c r="B25" s="53"/>
      <c r="C25" s="34" t="s">
        <v>17</v>
      </c>
      <c r="D25" s="35">
        <v>600000</v>
      </c>
      <c r="E25" s="23">
        <f t="shared" si="4"/>
        <v>420000</v>
      </c>
      <c r="F25" s="30">
        <f t="shared" ref="F25:F26" si="10">D25-E25-G25-H25</f>
        <v>120000</v>
      </c>
      <c r="G25" s="30">
        <f t="shared" ref="G25:G26" si="11">D25*0%</f>
        <v>0</v>
      </c>
      <c r="H25" s="30">
        <f t="shared" ref="H25:H26" si="12">D25*10%</f>
        <v>60000</v>
      </c>
    </row>
    <row r="26" spans="1:9" s="13" customFormat="1" ht="36" customHeight="1" x14ac:dyDescent="0.25">
      <c r="A26" s="31">
        <v>8</v>
      </c>
      <c r="B26" s="53"/>
      <c r="C26" s="41" t="s">
        <v>18</v>
      </c>
      <c r="D26" s="42">
        <v>439243</v>
      </c>
      <c r="E26" s="23">
        <f t="shared" si="4"/>
        <v>307470.09999999998</v>
      </c>
      <c r="F26" s="12">
        <f t="shared" si="10"/>
        <v>87848.60000000002</v>
      </c>
      <c r="G26" s="12">
        <f t="shared" si="11"/>
        <v>0</v>
      </c>
      <c r="H26" s="12">
        <f t="shared" si="12"/>
        <v>43924.3</v>
      </c>
    </row>
    <row r="27" spans="1:9" s="13" customFormat="1" ht="66" customHeight="1" x14ac:dyDescent="0.25">
      <c r="A27" s="31">
        <v>9</v>
      </c>
      <c r="B27" s="53"/>
      <c r="C27" s="40" t="s">
        <v>44</v>
      </c>
      <c r="D27" s="35">
        <v>325000</v>
      </c>
      <c r="E27" s="23">
        <f t="shared" si="4"/>
        <v>227500</v>
      </c>
      <c r="F27" s="12">
        <f t="shared" si="7"/>
        <v>65000</v>
      </c>
      <c r="G27" s="12">
        <f t="shared" si="8"/>
        <v>0</v>
      </c>
      <c r="H27" s="12">
        <f t="shared" si="9"/>
        <v>32500</v>
      </c>
    </row>
    <row r="28" spans="1:9" s="13" customFormat="1" ht="78.75" customHeight="1" x14ac:dyDescent="0.25">
      <c r="A28" s="31">
        <v>10</v>
      </c>
      <c r="B28" s="53"/>
      <c r="C28" s="34" t="s">
        <v>45</v>
      </c>
      <c r="D28" s="37">
        <v>280000</v>
      </c>
      <c r="E28" s="23">
        <f t="shared" si="4"/>
        <v>196000</v>
      </c>
      <c r="F28" s="12">
        <f t="shared" si="7"/>
        <v>56000</v>
      </c>
      <c r="G28" s="12">
        <f t="shared" si="8"/>
        <v>0</v>
      </c>
      <c r="H28" s="12">
        <f t="shared" si="9"/>
        <v>28000</v>
      </c>
    </row>
    <row r="29" spans="1:9" s="13" customFormat="1" ht="36" customHeight="1" x14ac:dyDescent="0.25">
      <c r="A29" s="31">
        <v>11</v>
      </c>
      <c r="B29" s="53"/>
      <c r="C29" s="34" t="s">
        <v>19</v>
      </c>
      <c r="D29" s="35">
        <v>300000</v>
      </c>
      <c r="E29" s="23">
        <f t="shared" si="4"/>
        <v>210000</v>
      </c>
      <c r="F29" s="12">
        <f t="shared" si="7"/>
        <v>60000</v>
      </c>
      <c r="G29" s="12">
        <f t="shared" si="8"/>
        <v>0</v>
      </c>
      <c r="H29" s="12">
        <f t="shared" si="9"/>
        <v>30000</v>
      </c>
    </row>
    <row r="30" spans="1:9" s="13" customFormat="1" ht="44.25" customHeight="1" x14ac:dyDescent="0.25">
      <c r="A30" s="31">
        <v>12</v>
      </c>
      <c r="B30" s="53"/>
      <c r="C30" s="34" t="s">
        <v>20</v>
      </c>
      <c r="D30" s="35">
        <v>300000</v>
      </c>
      <c r="E30" s="23">
        <f t="shared" si="4"/>
        <v>210000</v>
      </c>
      <c r="F30" s="12">
        <f t="shared" si="7"/>
        <v>60000</v>
      </c>
      <c r="G30" s="12">
        <f t="shared" si="8"/>
        <v>0</v>
      </c>
      <c r="H30" s="12">
        <f t="shared" si="9"/>
        <v>30000</v>
      </c>
    </row>
    <row r="31" spans="1:9" s="13" customFormat="1" ht="36" customHeight="1" x14ac:dyDescent="0.25">
      <c r="A31" s="31">
        <v>13</v>
      </c>
      <c r="B31" s="53"/>
      <c r="C31" s="38" t="s">
        <v>21</v>
      </c>
      <c r="D31" s="39">
        <v>290000</v>
      </c>
      <c r="E31" s="23">
        <f t="shared" si="4"/>
        <v>203000</v>
      </c>
      <c r="F31" s="12">
        <f t="shared" si="7"/>
        <v>58000</v>
      </c>
      <c r="G31" s="12">
        <f t="shared" si="8"/>
        <v>0</v>
      </c>
      <c r="H31" s="12">
        <f t="shared" si="9"/>
        <v>29000</v>
      </c>
    </row>
    <row r="32" spans="1:9" s="13" customFormat="1" ht="93.75" customHeight="1" x14ac:dyDescent="0.25">
      <c r="A32" s="31">
        <v>14</v>
      </c>
      <c r="B32" s="53"/>
      <c r="C32" s="34" t="s">
        <v>47</v>
      </c>
      <c r="D32" s="35">
        <v>288371.62</v>
      </c>
      <c r="E32" s="23">
        <f t="shared" si="4"/>
        <v>201860.13399999999</v>
      </c>
      <c r="F32" s="12">
        <f t="shared" si="7"/>
        <v>57674.324000000008</v>
      </c>
      <c r="G32" s="12">
        <f t="shared" si="8"/>
        <v>0</v>
      </c>
      <c r="H32" s="12">
        <f t="shared" si="9"/>
        <v>28837.162</v>
      </c>
    </row>
    <row r="33" spans="1:8" s="13" customFormat="1" ht="44.25" customHeight="1" x14ac:dyDescent="0.25">
      <c r="A33" s="31">
        <v>15</v>
      </c>
      <c r="B33" s="53"/>
      <c r="C33" s="34" t="s">
        <v>22</v>
      </c>
      <c r="D33" s="35">
        <v>270000</v>
      </c>
      <c r="E33" s="23">
        <f t="shared" si="4"/>
        <v>189000</v>
      </c>
      <c r="F33" s="12">
        <f>D33-E33-G33-H33</f>
        <v>54000</v>
      </c>
      <c r="G33" s="12">
        <f t="shared" ref="G33:G40" si="13">D33*0%</f>
        <v>0</v>
      </c>
      <c r="H33" s="12">
        <f t="shared" ref="H33:H39" si="14">D33*10%</f>
        <v>27000</v>
      </c>
    </row>
    <row r="34" spans="1:8" s="13" customFormat="1" ht="42.75" customHeight="1" x14ac:dyDescent="0.25">
      <c r="A34" s="31">
        <v>16</v>
      </c>
      <c r="B34" s="53"/>
      <c r="C34" s="38" t="s">
        <v>50</v>
      </c>
      <c r="D34" s="39">
        <v>289845</v>
      </c>
      <c r="E34" s="23">
        <f t="shared" si="4"/>
        <v>202891.5</v>
      </c>
      <c r="F34" s="12">
        <f t="shared" ref="F34:F42" si="15">D34-E34-G34-H34</f>
        <v>57969</v>
      </c>
      <c r="G34" s="12">
        <f t="shared" si="13"/>
        <v>0</v>
      </c>
      <c r="H34" s="12">
        <f t="shared" si="14"/>
        <v>28984.5</v>
      </c>
    </row>
    <row r="35" spans="1:8" s="13" customFormat="1" ht="48" customHeight="1" x14ac:dyDescent="0.25">
      <c r="A35" s="31">
        <v>17</v>
      </c>
      <c r="B35" s="53"/>
      <c r="C35" s="38" t="s">
        <v>23</v>
      </c>
      <c r="D35" s="39">
        <v>267400</v>
      </c>
      <c r="E35" s="23">
        <f t="shared" si="4"/>
        <v>187180</v>
      </c>
      <c r="F35" s="12">
        <f t="shared" si="15"/>
        <v>53480</v>
      </c>
      <c r="G35" s="12">
        <f t="shared" si="13"/>
        <v>0</v>
      </c>
      <c r="H35" s="12">
        <f t="shared" si="14"/>
        <v>26740</v>
      </c>
    </row>
    <row r="36" spans="1:8" s="13" customFormat="1" ht="50.25" customHeight="1" x14ac:dyDescent="0.25">
      <c r="A36" s="31">
        <v>18</v>
      </c>
      <c r="B36" s="53"/>
      <c r="C36" s="38" t="s">
        <v>24</v>
      </c>
      <c r="D36" s="39">
        <v>265000</v>
      </c>
      <c r="E36" s="23">
        <f t="shared" si="4"/>
        <v>185500</v>
      </c>
      <c r="F36" s="12">
        <f t="shared" si="15"/>
        <v>53000</v>
      </c>
      <c r="G36" s="12">
        <f t="shared" si="13"/>
        <v>0</v>
      </c>
      <c r="H36" s="12">
        <f t="shared" si="14"/>
        <v>26500</v>
      </c>
    </row>
    <row r="37" spans="1:8" s="13" customFormat="1" ht="60.75" customHeight="1" x14ac:dyDescent="0.25">
      <c r="A37" s="31">
        <v>19</v>
      </c>
      <c r="B37" s="53"/>
      <c r="C37" s="38" t="s">
        <v>46</v>
      </c>
      <c r="D37" s="39">
        <v>235000</v>
      </c>
      <c r="E37" s="23">
        <f t="shared" si="4"/>
        <v>164500</v>
      </c>
      <c r="F37" s="12">
        <f t="shared" si="15"/>
        <v>47000</v>
      </c>
      <c r="G37" s="12">
        <f t="shared" si="13"/>
        <v>0</v>
      </c>
      <c r="H37" s="12">
        <f t="shared" si="14"/>
        <v>23500</v>
      </c>
    </row>
    <row r="38" spans="1:8" s="13" customFormat="1" ht="53.25" customHeight="1" x14ac:dyDescent="0.25">
      <c r="A38" s="31">
        <v>20</v>
      </c>
      <c r="B38" s="53"/>
      <c r="C38" s="43" t="s">
        <v>57</v>
      </c>
      <c r="D38" s="39">
        <v>220000</v>
      </c>
      <c r="E38" s="23">
        <f t="shared" si="4"/>
        <v>154000</v>
      </c>
      <c r="F38" s="12">
        <f t="shared" si="15"/>
        <v>44000</v>
      </c>
      <c r="G38" s="12">
        <f t="shared" si="13"/>
        <v>0</v>
      </c>
      <c r="H38" s="12">
        <f t="shared" si="14"/>
        <v>22000</v>
      </c>
    </row>
    <row r="39" spans="1:8" s="13" customFormat="1" ht="42" customHeight="1" x14ac:dyDescent="0.25">
      <c r="A39" s="31">
        <v>21</v>
      </c>
      <c r="B39" s="53"/>
      <c r="C39" s="38" t="s">
        <v>25</v>
      </c>
      <c r="D39" s="39">
        <v>186000</v>
      </c>
      <c r="E39" s="23">
        <f t="shared" si="4"/>
        <v>130199.99999999999</v>
      </c>
      <c r="F39" s="12">
        <f t="shared" si="15"/>
        <v>37200.000000000015</v>
      </c>
      <c r="G39" s="12">
        <f t="shared" si="13"/>
        <v>0</v>
      </c>
      <c r="H39" s="12">
        <f t="shared" si="14"/>
        <v>18600</v>
      </c>
    </row>
    <row r="40" spans="1:8" s="13" customFormat="1" ht="45.75" customHeight="1" x14ac:dyDescent="0.25">
      <c r="A40" s="31">
        <v>22</v>
      </c>
      <c r="B40" s="53"/>
      <c r="C40" s="38" t="s">
        <v>26</v>
      </c>
      <c r="D40" s="39">
        <v>76000</v>
      </c>
      <c r="E40" s="23">
        <f t="shared" si="4"/>
        <v>53200</v>
      </c>
      <c r="F40" s="12">
        <f t="shared" si="15"/>
        <v>15200</v>
      </c>
      <c r="G40" s="12">
        <f t="shared" si="13"/>
        <v>0</v>
      </c>
      <c r="H40" s="12">
        <f t="shared" ref="H40:H44" si="16">D40*10%</f>
        <v>7600</v>
      </c>
    </row>
    <row r="41" spans="1:8" s="13" customFormat="1" ht="42.75" customHeight="1" x14ac:dyDescent="0.25">
      <c r="A41" s="31">
        <v>23</v>
      </c>
      <c r="B41" s="53"/>
      <c r="C41" s="38" t="s">
        <v>27</v>
      </c>
      <c r="D41" s="39">
        <v>190000</v>
      </c>
      <c r="E41" s="23">
        <f t="shared" si="4"/>
        <v>133000</v>
      </c>
      <c r="F41" s="12">
        <f t="shared" si="15"/>
        <v>38000</v>
      </c>
      <c r="G41" s="12">
        <f>D41*0%</f>
        <v>0</v>
      </c>
      <c r="H41" s="12">
        <f t="shared" si="16"/>
        <v>19000</v>
      </c>
    </row>
    <row r="42" spans="1:8" s="13" customFormat="1" ht="48.75" customHeight="1" x14ac:dyDescent="0.25">
      <c r="A42" s="31">
        <v>24</v>
      </c>
      <c r="B42" s="53"/>
      <c r="C42" s="38" t="s">
        <v>28</v>
      </c>
      <c r="D42" s="39">
        <v>203761.5</v>
      </c>
      <c r="E42" s="23">
        <f t="shared" si="4"/>
        <v>142633.04999999999</v>
      </c>
      <c r="F42" s="12">
        <f t="shared" si="15"/>
        <v>40752.30000000001</v>
      </c>
      <c r="G42" s="12">
        <f>D42*0%</f>
        <v>0</v>
      </c>
      <c r="H42" s="12">
        <f t="shared" si="16"/>
        <v>20376.150000000001</v>
      </c>
    </row>
    <row r="43" spans="1:8" s="13" customFormat="1" ht="39.75" customHeight="1" x14ac:dyDescent="0.25">
      <c r="A43" s="31">
        <v>25</v>
      </c>
      <c r="B43" s="53"/>
      <c r="C43" s="38" t="s">
        <v>29</v>
      </c>
      <c r="D43" s="39">
        <v>90876.53</v>
      </c>
      <c r="E43" s="23">
        <f t="shared" si="4"/>
        <v>63613.570999999996</v>
      </c>
      <c r="F43" s="12">
        <f t="shared" ref="F43:F44" si="17">D43-E43-G43-H43</f>
        <v>18175.306000000004</v>
      </c>
      <c r="G43" s="12">
        <f t="shared" ref="G43" si="18">D43*0%</f>
        <v>0</v>
      </c>
      <c r="H43" s="12">
        <f t="shared" si="16"/>
        <v>9087.6530000000002</v>
      </c>
    </row>
    <row r="44" spans="1:8" s="13" customFormat="1" ht="48.75" customHeight="1" x14ac:dyDescent="0.25">
      <c r="A44" s="31">
        <v>26</v>
      </c>
      <c r="B44" s="53"/>
      <c r="C44" s="38" t="s">
        <v>30</v>
      </c>
      <c r="D44" s="39">
        <v>95490</v>
      </c>
      <c r="E44" s="23">
        <f t="shared" si="4"/>
        <v>66843</v>
      </c>
      <c r="F44" s="12">
        <f t="shared" si="17"/>
        <v>19098</v>
      </c>
      <c r="G44" s="12">
        <f>D44*0%</f>
        <v>0</v>
      </c>
      <c r="H44" s="12">
        <f t="shared" si="16"/>
        <v>9549</v>
      </c>
    </row>
    <row r="45" spans="1:8" s="13" customFormat="1" ht="27" customHeight="1" x14ac:dyDescent="0.3">
      <c r="A45" s="10"/>
      <c r="B45" s="54"/>
      <c r="C45" s="44" t="s">
        <v>8</v>
      </c>
      <c r="D45" s="45">
        <f>SUM(D19:D44)</f>
        <v>10312982.17</v>
      </c>
      <c r="E45" s="15">
        <v>7219087.5099999998</v>
      </c>
      <c r="F45" s="15">
        <f>SUM(F19:F44)</f>
        <v>2062596.4400000004</v>
      </c>
      <c r="G45" s="15">
        <f>SUM(G19:G44)</f>
        <v>0</v>
      </c>
      <c r="H45" s="15">
        <f>SUM(H19:H44)</f>
        <v>1031298.2170000002</v>
      </c>
    </row>
    <row r="46" spans="1:8" s="13" customFormat="1" ht="75.75" customHeight="1" x14ac:dyDescent="0.25">
      <c r="A46" s="10">
        <v>1</v>
      </c>
      <c r="B46" s="57" t="s">
        <v>39</v>
      </c>
      <c r="C46" s="34" t="s">
        <v>41</v>
      </c>
      <c r="D46" s="35">
        <v>500000</v>
      </c>
      <c r="E46" s="23">
        <f t="shared" ref="E46:E47" si="19">D46*70%</f>
        <v>350000</v>
      </c>
      <c r="F46" s="12">
        <f t="shared" ref="F46:F47" si="20">D46-E46-G46-H46</f>
        <v>90000</v>
      </c>
      <c r="G46" s="12">
        <f>D46*7%</f>
        <v>35000</v>
      </c>
      <c r="H46" s="12">
        <f>D46*5%</f>
        <v>25000</v>
      </c>
    </row>
    <row r="47" spans="1:8" s="13" customFormat="1" ht="96" customHeight="1" x14ac:dyDescent="0.25">
      <c r="A47" s="10">
        <v>2</v>
      </c>
      <c r="B47" s="58"/>
      <c r="C47" s="34" t="s">
        <v>40</v>
      </c>
      <c r="D47" s="35">
        <v>1800000</v>
      </c>
      <c r="E47" s="23">
        <f t="shared" si="19"/>
        <v>1260000</v>
      </c>
      <c r="F47" s="12">
        <f t="shared" si="20"/>
        <v>360000</v>
      </c>
      <c r="G47" s="12">
        <f>D47*0%</f>
        <v>0</v>
      </c>
      <c r="H47" s="12">
        <f>D47*10%</f>
        <v>180000</v>
      </c>
    </row>
    <row r="48" spans="1:8" s="13" customFormat="1" ht="21" customHeight="1" x14ac:dyDescent="0.25">
      <c r="A48" s="10"/>
      <c r="B48" s="59"/>
      <c r="C48" s="46" t="s">
        <v>8</v>
      </c>
      <c r="D48" s="47">
        <f>SUM(D46:D47)</f>
        <v>2300000</v>
      </c>
      <c r="E48" s="14">
        <f t="shared" ref="E48:E53" si="21">D48*70%</f>
        <v>1610000</v>
      </c>
      <c r="F48" s="14">
        <f t="shared" ref="F48:F53" si="22">D48-E48-G48-H48</f>
        <v>450000</v>
      </c>
      <c r="G48" s="14">
        <f>SUM(G46:G47)</f>
        <v>35000</v>
      </c>
      <c r="H48" s="14">
        <f>SUM(H46:H47)</f>
        <v>205000</v>
      </c>
    </row>
    <row r="49" spans="1:8" s="13" customFormat="1" ht="33" hidden="1" customHeight="1" x14ac:dyDescent="0.25">
      <c r="A49" s="10">
        <v>1</v>
      </c>
      <c r="B49" s="49"/>
      <c r="C49" s="22"/>
      <c r="D49" s="25"/>
      <c r="E49" s="23">
        <f t="shared" si="21"/>
        <v>0</v>
      </c>
      <c r="F49" s="12">
        <f t="shared" si="22"/>
        <v>0</v>
      </c>
      <c r="G49" s="12">
        <v>0</v>
      </c>
      <c r="H49" s="12">
        <f>D49*10%</f>
        <v>0</v>
      </c>
    </row>
    <row r="50" spans="1:8" s="13" customFormat="1" ht="40.5" hidden="1" customHeight="1" x14ac:dyDescent="0.25">
      <c r="A50" s="10">
        <v>2</v>
      </c>
      <c r="B50" s="50"/>
      <c r="C50" s="22"/>
      <c r="D50" s="25"/>
      <c r="E50" s="23">
        <f t="shared" si="21"/>
        <v>0</v>
      </c>
      <c r="F50" s="12">
        <f t="shared" si="22"/>
        <v>0</v>
      </c>
      <c r="G50" s="12">
        <v>0</v>
      </c>
      <c r="H50" s="12">
        <f>D50*10%</f>
        <v>0</v>
      </c>
    </row>
    <row r="51" spans="1:8" s="13" customFormat="1" ht="36" hidden="1" customHeight="1" x14ac:dyDescent="0.25">
      <c r="A51" s="10">
        <v>3</v>
      </c>
      <c r="B51" s="50"/>
      <c r="C51" s="22"/>
      <c r="D51" s="25"/>
      <c r="E51" s="23">
        <f t="shared" si="21"/>
        <v>0</v>
      </c>
      <c r="F51" s="12">
        <f t="shared" si="22"/>
        <v>0</v>
      </c>
      <c r="G51" s="12">
        <v>0</v>
      </c>
      <c r="H51" s="12">
        <f>D51*10%</f>
        <v>0</v>
      </c>
    </row>
    <row r="52" spans="1:8" s="13" customFormat="1" ht="47.25" hidden="1" customHeight="1" x14ac:dyDescent="0.25">
      <c r="A52" s="10">
        <v>4</v>
      </c>
      <c r="B52" s="50"/>
      <c r="C52" s="22"/>
      <c r="D52" s="25"/>
      <c r="E52" s="23">
        <f t="shared" si="21"/>
        <v>0</v>
      </c>
      <c r="F52" s="12">
        <f t="shared" si="22"/>
        <v>0</v>
      </c>
      <c r="G52" s="12">
        <v>0</v>
      </c>
      <c r="H52" s="12">
        <f>D52*5%</f>
        <v>0</v>
      </c>
    </row>
    <row r="53" spans="1:8" s="13" customFormat="1" ht="48.75" hidden="1" customHeight="1" x14ac:dyDescent="0.25">
      <c r="A53" s="10">
        <v>5</v>
      </c>
      <c r="B53" s="50"/>
      <c r="C53" s="22"/>
      <c r="D53" s="25"/>
      <c r="E53" s="23">
        <f t="shared" si="21"/>
        <v>0</v>
      </c>
      <c r="F53" s="12">
        <f t="shared" si="22"/>
        <v>0</v>
      </c>
      <c r="G53" s="12">
        <v>0</v>
      </c>
      <c r="H53" s="12">
        <f t="shared" ref="H53" si="23">D53*5%</f>
        <v>0</v>
      </c>
    </row>
    <row r="54" spans="1:8" s="13" customFormat="1" ht="21" hidden="1" customHeight="1" x14ac:dyDescent="0.3">
      <c r="A54" s="10"/>
      <c r="B54" s="51"/>
      <c r="C54" s="20" t="s">
        <v>8</v>
      </c>
      <c r="D54" s="21">
        <f>SUM(D49:D53)</f>
        <v>0</v>
      </c>
      <c r="E54" s="15">
        <f t="shared" ref="E54" si="24">D54*70%</f>
        <v>0</v>
      </c>
      <c r="F54" s="15">
        <f t="shared" ref="F54" si="25">D54-E54-G54-H54</f>
        <v>0</v>
      </c>
      <c r="G54" s="15">
        <f>SUM(G49:G53)</f>
        <v>0</v>
      </c>
      <c r="H54" s="15">
        <f>SUM(H49:H53)</f>
        <v>0</v>
      </c>
    </row>
    <row r="55" spans="1:8" s="13" customFormat="1" ht="15.75" hidden="1" x14ac:dyDescent="0.25">
      <c r="A55" s="10"/>
      <c r="B55" s="16"/>
      <c r="C55" s="11"/>
      <c r="D55" s="14"/>
      <c r="E55" s="12"/>
      <c r="F55" s="12"/>
      <c r="G55" s="12"/>
      <c r="H55" s="12"/>
    </row>
    <row r="56" spans="1:8" s="17" customFormat="1" ht="18.75" x14ac:dyDescent="0.3">
      <c r="A56" s="18"/>
      <c r="B56" s="19"/>
      <c r="C56" s="48" t="s">
        <v>8</v>
      </c>
      <c r="D56" s="15">
        <f>D18+D45+D48+D54</f>
        <v>17102982.170000002</v>
      </c>
      <c r="E56" s="15">
        <v>11972087.51</v>
      </c>
      <c r="F56" s="15">
        <f t="shared" ref="F56" si="26">D56-E56-G56-H56</f>
        <v>3410596.4430000018</v>
      </c>
      <c r="G56" s="15">
        <f>SUM(G18+G45++G48+G54)</f>
        <v>145000</v>
      </c>
      <c r="H56" s="15">
        <f>SUM(H18+H45+H48+H54)</f>
        <v>1575298.2170000002</v>
      </c>
    </row>
    <row r="57" spans="1:8" s="8" customFormat="1" ht="15.75" x14ac:dyDescent="0.25">
      <c r="A57" s="4"/>
      <c r="B57" s="5"/>
      <c r="C57" s="6"/>
      <c r="D57" s="7"/>
      <c r="E57" s="7"/>
      <c r="F57" s="7"/>
      <c r="G57" s="7"/>
      <c r="H57" s="7"/>
    </row>
    <row r="58" spans="1:8" s="8" customFormat="1" x14ac:dyDescent="0.25">
      <c r="A58" s="9"/>
    </row>
    <row r="59" spans="1:8" s="8" customFormat="1" x14ac:dyDescent="0.25">
      <c r="A59" s="9"/>
    </row>
    <row r="63" spans="1:8" hidden="1" x14ac:dyDescent="0.25">
      <c r="C63" s="1" t="s">
        <v>9</v>
      </c>
    </row>
    <row r="64" spans="1:8" hidden="1" x14ac:dyDescent="0.25">
      <c r="C64" s="1" t="s">
        <v>10</v>
      </c>
    </row>
    <row r="65" spans="3:3" hidden="1" x14ac:dyDescent="0.25">
      <c r="C65" s="1" t="s">
        <v>11</v>
      </c>
    </row>
  </sheetData>
  <mergeCells count="9">
    <mergeCell ref="B49:B54"/>
    <mergeCell ref="B19:B45"/>
    <mergeCell ref="B13:B18"/>
    <mergeCell ref="B46:B48"/>
    <mergeCell ref="A1:H1"/>
    <mergeCell ref="A2:A3"/>
    <mergeCell ref="B2:B3"/>
    <mergeCell ref="C2:C3"/>
    <mergeCell ref="D2:H2"/>
  </mergeCells>
  <pageMargins left="0.7" right="0.7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Хансен С.В.</dc:creator>
  <cp:lastModifiedBy>Первунинская Н.П.</cp:lastModifiedBy>
  <cp:lastPrinted>2024-04-11T06:42:59Z</cp:lastPrinted>
  <dcterms:created xsi:type="dcterms:W3CDTF">2018-10-15T08:34:42Z</dcterms:created>
  <dcterms:modified xsi:type="dcterms:W3CDTF">2024-04-25T06:18:40Z</dcterms:modified>
</cp:coreProperties>
</file>