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9320" windowHeight="11310"/>
  </bookViews>
  <sheets>
    <sheet name="Лист1" sheetId="1" r:id="rId1"/>
  </sheets>
  <calcPr calcId="144525" iterate="1"/>
</workbook>
</file>

<file path=xl/calcChain.xml><?xml version="1.0" encoding="utf-8"?>
<calcChain xmlns="http://schemas.openxmlformats.org/spreadsheetml/2006/main">
  <c r="G12" i="1" l="1"/>
  <c r="H15" i="1"/>
  <c r="H14" i="1"/>
  <c r="G15" i="1"/>
  <c r="E15" i="1"/>
  <c r="E17" i="1"/>
  <c r="H17" i="1"/>
  <c r="E18" i="1"/>
  <c r="H18" i="1"/>
  <c r="E19" i="1"/>
  <c r="H19" i="1"/>
  <c r="E20" i="1"/>
  <c r="H20" i="1"/>
  <c r="E21" i="1"/>
  <c r="H21" i="1"/>
  <c r="D22" i="1"/>
  <c r="E22" i="1" s="1"/>
  <c r="G22" i="1"/>
  <c r="E4" i="1"/>
  <c r="E5" i="1"/>
  <c r="E6" i="1"/>
  <c r="E7" i="1"/>
  <c r="E8" i="1"/>
  <c r="E9" i="1"/>
  <c r="E10" i="1"/>
  <c r="D11" i="1"/>
  <c r="H8" i="1"/>
  <c r="G8" i="1"/>
  <c r="H7" i="1"/>
  <c r="G7" i="1"/>
  <c r="H4" i="1"/>
  <c r="H5" i="1"/>
  <c r="H6" i="1"/>
  <c r="H9" i="1"/>
  <c r="H10" i="1"/>
  <c r="G4" i="1"/>
  <c r="G5" i="1"/>
  <c r="G6" i="1"/>
  <c r="G9" i="1"/>
  <c r="G10" i="1"/>
  <c r="F18" i="1" l="1"/>
  <c r="F19" i="1"/>
  <c r="F20" i="1"/>
  <c r="F21" i="1"/>
  <c r="H22" i="1"/>
  <c r="F22" i="1" s="1"/>
  <c r="F17" i="1"/>
  <c r="H11" i="1"/>
  <c r="E11" i="1"/>
  <c r="F6" i="1"/>
  <c r="F7" i="1"/>
  <c r="F4" i="1"/>
  <c r="F8" i="1"/>
  <c r="F5" i="1"/>
  <c r="F10" i="1"/>
  <c r="F9" i="1"/>
  <c r="G14" i="1" l="1"/>
  <c r="E14" i="1"/>
  <c r="F14" i="1" l="1"/>
  <c r="F15" i="1" l="1"/>
  <c r="H13" i="1"/>
  <c r="G13" i="1"/>
  <c r="H12" i="1"/>
  <c r="G16" i="1" l="1"/>
  <c r="H16" i="1"/>
  <c r="H24" i="1" s="1"/>
  <c r="D16" i="1"/>
  <c r="D24" i="1" s="1"/>
  <c r="E13" i="1"/>
  <c r="F13" i="1" s="1"/>
  <c r="E12" i="1"/>
  <c r="F12" i="1" s="1"/>
  <c r="E16" i="1" l="1"/>
  <c r="F16" i="1" s="1"/>
  <c r="E24" i="1" l="1"/>
  <c r="G11" i="1" l="1"/>
  <c r="G24" i="1" s="1"/>
  <c r="F11" i="1" l="1"/>
  <c r="F24" i="1" l="1"/>
</calcChain>
</file>

<file path=xl/sharedStrings.xml><?xml version="1.0" encoding="utf-8"?>
<sst xmlns="http://schemas.openxmlformats.org/spreadsheetml/2006/main" count="36" uniqueCount="27">
  <si>
    <t>№№ п/п</t>
  </si>
  <si>
    <t>Наименование МО</t>
  </si>
  <si>
    <t>Название проекта</t>
  </si>
  <si>
    <t>итого</t>
  </si>
  <si>
    <t>областной бюджет</t>
  </si>
  <si>
    <t>бюджет МО</t>
  </si>
  <si>
    <t>пожертвования ЮЛ</t>
  </si>
  <si>
    <t>пожертвования ФЛ</t>
  </si>
  <si>
    <t>ИТОГО:</t>
  </si>
  <si>
    <t>постановление от 01.03.21 № 239</t>
  </si>
  <si>
    <t>постановление от __________ № ___</t>
  </si>
  <si>
    <t>не прошли</t>
  </si>
  <si>
    <t>ТУ "Западное"</t>
  </si>
  <si>
    <t>Очистка и углубление канав в д. Панинская, д. Борок</t>
  </si>
  <si>
    <t>Полная стоимость проекта  руб. (в том числе)</t>
  </si>
  <si>
    <t xml:space="preserve">Разборка старых бесхозных строений в  д. Митино,  с.Зубово     </t>
  </si>
  <si>
    <t>Очистка и углубление канавы ул. Строителей, с.Зубово  (правая сторона)</t>
  </si>
  <si>
    <t>Очистка и углубление канав на ул.Коммунистическая, Комарова в п. Нижняя Мондома</t>
  </si>
  <si>
    <t>Вырубка кустарника в с.Куность на улице Мира</t>
  </si>
  <si>
    <t xml:space="preserve">Спил аварийных деревьев с.Зубово   </t>
  </si>
  <si>
    <t>ТУ "Белозерское"</t>
  </si>
  <si>
    <t>Спил аварийных деревьев и вырубка кустарника в городском сквере у дома купца Калинина</t>
  </si>
  <si>
    <t>Проведение работ по установке финишного покрытия и спортивного оборудования  скейт -площадки на территории парка КИО в г.Белозерске</t>
  </si>
  <si>
    <t>Муниципальные проекты по участию муниципального образования в реализации проекта "Народный бюджет" на 2024 год- 2 этап</t>
  </si>
  <si>
    <t>Очистка и углублении канав на ул. Школьная, Труда в с. Куность</t>
  </si>
  <si>
    <t>Проведение работ по установке освещения и видеонаблюдения на территории парка КИО в г. Белозерск</t>
  </si>
  <si>
    <t>Очистка и углубление канавы по улице Свердлова в городе Белозерске (от дома №2 до дома №10 по четной стороне)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</si>
</sst>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/>
    <xf numFmtId="0" fontId="3" fillId="2" borderId="0" xfId="0" applyFont="1" applyFill="1"/>
    <xf numFmtId="0" fontId="3" fillId="2" borderId="0" xfId="0" applyFont="1" applyFill="1" applyAlignment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5" fillId="2" borderId="0" xfId="0" applyFont="1" applyFill="1"/>
    <xf numFmtId="4" fontId="7" fillId="2" borderId="1" xfId="0" applyNumberFormat="1" applyFont="1" applyFill="1" applyBorder="1"/>
    <xf numFmtId="4" fontId="6" fillId="2" borderId="1" xfId="0" applyNumberFormat="1" applyFont="1" applyFill="1" applyBorder="1"/>
    <xf numFmtId="0" fontId="4" fillId="2" borderId="1" xfId="0" applyFont="1" applyFill="1" applyBorder="1"/>
    <xf numFmtId="0" fontId="10" fillId="2" borderId="0" xfId="0" applyFont="1" applyFill="1"/>
    <xf numFmtId="0" fontId="6" fillId="2" borderId="1" xfId="0" applyFont="1" applyFill="1" applyBorder="1" applyAlignment="1"/>
    <xf numFmtId="0" fontId="6" fillId="2" borderId="1" xfId="0" applyFont="1" applyFill="1" applyBorder="1"/>
    <xf numFmtId="0" fontId="7" fillId="2" borderId="4" xfId="0" applyFont="1" applyFill="1" applyBorder="1" applyAlignment="1">
      <alignment wrapText="1"/>
    </xf>
    <xf numFmtId="4" fontId="6" fillId="2" borderId="4" xfId="0" applyNumberFormat="1" applyFont="1" applyFill="1" applyBorder="1"/>
    <xf numFmtId="0" fontId="13" fillId="2" borderId="1" xfId="0" applyFont="1" applyFill="1" applyBorder="1" applyAlignment="1">
      <alignment vertical="center" wrapText="1"/>
    </xf>
    <xf numFmtId="4" fontId="4" fillId="2" borderId="7" xfId="0" applyNumberFormat="1" applyFont="1" applyFill="1" applyBorder="1"/>
    <xf numFmtId="0" fontId="2" fillId="2" borderId="3" xfId="0" applyFont="1" applyFill="1" applyBorder="1" applyAlignment="1">
      <alignment horizontal="center" wrapText="1"/>
    </xf>
    <xf numFmtId="4" fontId="1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/>
    </xf>
    <xf numFmtId="0" fontId="7" fillId="2" borderId="3" xfId="0" applyFont="1" applyFill="1" applyBorder="1" applyAlignment="1">
      <alignment wrapText="1"/>
    </xf>
    <xf numFmtId="4" fontId="6" fillId="2" borderId="3" xfId="0" applyNumberFormat="1" applyFont="1" applyFill="1" applyBorder="1"/>
    <xf numFmtId="0" fontId="7" fillId="2" borderId="8" xfId="0" applyFont="1" applyFill="1" applyBorder="1" applyAlignment="1">
      <alignment wrapText="1"/>
    </xf>
    <xf numFmtId="4" fontId="7" fillId="2" borderId="8" xfId="0" applyNumberFormat="1" applyFont="1" applyFill="1" applyBorder="1"/>
    <xf numFmtId="0" fontId="6" fillId="2" borderId="1" xfId="0" applyFont="1" applyFill="1" applyBorder="1" applyAlignment="1">
      <alignment wrapText="1"/>
    </xf>
    <xf numFmtId="0" fontId="8" fillId="2" borderId="3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>
      <pane xSplit="9" ySplit="3" topLeftCell="J4" activePane="bottomRight" state="frozen"/>
      <selection pane="topRight" activeCell="J1" sqref="J1"/>
      <selection pane="bottomLeft" activeCell="A7" sqref="A7"/>
      <selection pane="bottomRight" activeCell="K13" sqref="K13"/>
    </sheetView>
  </sheetViews>
  <sheetFormatPr defaultRowHeight="15" x14ac:dyDescent="0.25"/>
  <cols>
    <col min="1" max="1" width="4.28515625" style="2" customWidth="1"/>
    <col min="2" max="2" width="21.28515625" style="1" customWidth="1"/>
    <col min="3" max="3" width="27.5703125" style="1" customWidth="1"/>
    <col min="4" max="4" width="18.140625" style="8" customWidth="1"/>
    <col min="5" max="5" width="17.7109375" style="1" customWidth="1"/>
    <col min="6" max="6" width="16.140625" style="1" customWidth="1"/>
    <col min="7" max="7" width="14.85546875" style="1" customWidth="1"/>
    <col min="8" max="8" width="16" style="1" customWidth="1"/>
    <col min="9" max="9" width="10.7109375" style="1" customWidth="1"/>
    <col min="10" max="16384" width="9.140625" style="1"/>
  </cols>
  <sheetData>
    <row r="1" spans="1:8" ht="54.75" customHeight="1" x14ac:dyDescent="0.3">
      <c r="A1" s="43" t="s">
        <v>23</v>
      </c>
      <c r="B1" s="43"/>
      <c r="C1" s="43"/>
      <c r="D1" s="43"/>
      <c r="E1" s="43"/>
      <c r="F1" s="43"/>
      <c r="G1" s="43"/>
      <c r="H1" s="43"/>
    </row>
    <row r="2" spans="1:8" ht="30.75" customHeight="1" x14ac:dyDescent="0.25">
      <c r="A2" s="44" t="s">
        <v>0</v>
      </c>
      <c r="B2" s="46" t="s">
        <v>1</v>
      </c>
      <c r="C2" s="46" t="s">
        <v>2</v>
      </c>
      <c r="D2" s="49" t="s">
        <v>14</v>
      </c>
      <c r="E2" s="50"/>
      <c r="F2" s="50"/>
      <c r="G2" s="50"/>
      <c r="H2" s="51"/>
    </row>
    <row r="3" spans="1:8" ht="41.25" customHeight="1" x14ac:dyDescent="0.25">
      <c r="A3" s="45"/>
      <c r="B3" s="47"/>
      <c r="C3" s="48"/>
      <c r="D3" s="24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s="13" customFormat="1" ht="43.5" customHeight="1" x14ac:dyDescent="0.25">
      <c r="A4" s="26">
        <v>1</v>
      </c>
      <c r="B4" s="41" t="s">
        <v>12</v>
      </c>
      <c r="C4" s="27" t="s">
        <v>15</v>
      </c>
      <c r="D4" s="29">
        <v>900000</v>
      </c>
      <c r="E4" s="23">
        <f t="shared" ref="E4:E10" si="0">D4*70%</f>
        <v>630000</v>
      </c>
      <c r="F4" s="12">
        <f t="shared" ref="F4:F10" si="1">D4-E4-G4-H4</f>
        <v>180000</v>
      </c>
      <c r="G4" s="12">
        <f t="shared" ref="G4:G10" si="2">D4*0%</f>
        <v>0</v>
      </c>
      <c r="H4" s="12">
        <f t="shared" ref="H4:H10" si="3">D4*10%</f>
        <v>90000</v>
      </c>
    </row>
    <row r="5" spans="1:8" s="13" customFormat="1" ht="49.5" customHeight="1" x14ac:dyDescent="0.25">
      <c r="A5" s="26">
        <v>2</v>
      </c>
      <c r="B5" s="41"/>
      <c r="C5" s="27" t="s">
        <v>16</v>
      </c>
      <c r="D5" s="29">
        <v>900000</v>
      </c>
      <c r="E5" s="23">
        <f t="shared" si="0"/>
        <v>630000</v>
      </c>
      <c r="F5" s="12">
        <f t="shared" si="1"/>
        <v>180000</v>
      </c>
      <c r="G5" s="12">
        <f t="shared" si="2"/>
        <v>0</v>
      </c>
      <c r="H5" s="12">
        <f t="shared" si="3"/>
        <v>90000</v>
      </c>
    </row>
    <row r="6" spans="1:8" s="13" customFormat="1" ht="42" customHeight="1" x14ac:dyDescent="0.25">
      <c r="A6" s="26">
        <v>3</v>
      </c>
      <c r="B6" s="41"/>
      <c r="C6" s="27" t="s">
        <v>13</v>
      </c>
      <c r="D6" s="29">
        <v>900000</v>
      </c>
      <c r="E6" s="23">
        <f t="shared" si="0"/>
        <v>630000</v>
      </c>
      <c r="F6" s="12">
        <f t="shared" si="1"/>
        <v>180000</v>
      </c>
      <c r="G6" s="12">
        <f t="shared" si="2"/>
        <v>0</v>
      </c>
      <c r="H6" s="12">
        <f t="shared" si="3"/>
        <v>90000</v>
      </c>
    </row>
    <row r="7" spans="1:8" s="13" customFormat="1" ht="74.25" customHeight="1" x14ac:dyDescent="0.25">
      <c r="A7" s="26">
        <v>4</v>
      </c>
      <c r="B7" s="41"/>
      <c r="C7" s="27" t="s">
        <v>17</v>
      </c>
      <c r="D7" s="28">
        <v>555390</v>
      </c>
      <c r="E7" s="23">
        <f t="shared" si="0"/>
        <v>388773</v>
      </c>
      <c r="F7" s="12">
        <f t="shared" ref="F7:F8" si="4">D7-E7-G7-H7</f>
        <v>111078</v>
      </c>
      <c r="G7" s="12">
        <f t="shared" ref="G7:G8" si="5">D7*0%</f>
        <v>0</v>
      </c>
      <c r="H7" s="12">
        <f t="shared" ref="H7:H8" si="6">D7*10%</f>
        <v>55539</v>
      </c>
    </row>
    <row r="8" spans="1:8" s="13" customFormat="1" ht="50.25" customHeight="1" x14ac:dyDescent="0.25">
      <c r="A8" s="26">
        <v>5</v>
      </c>
      <c r="B8" s="41"/>
      <c r="C8" s="27" t="s">
        <v>24</v>
      </c>
      <c r="D8" s="28">
        <v>533854.96</v>
      </c>
      <c r="E8" s="23">
        <f t="shared" si="0"/>
        <v>373698.47199999995</v>
      </c>
      <c r="F8" s="12">
        <f t="shared" si="4"/>
        <v>106770.99200000001</v>
      </c>
      <c r="G8" s="12">
        <f t="shared" si="5"/>
        <v>0</v>
      </c>
      <c r="H8" s="12">
        <f t="shared" si="6"/>
        <v>53385.495999999999</v>
      </c>
    </row>
    <row r="9" spans="1:8" s="13" customFormat="1" ht="36" customHeight="1" x14ac:dyDescent="0.25">
      <c r="A9" s="26">
        <v>6</v>
      </c>
      <c r="B9" s="41"/>
      <c r="C9" s="27" t="s">
        <v>18</v>
      </c>
      <c r="D9" s="29">
        <v>379852.3</v>
      </c>
      <c r="E9" s="23">
        <f t="shared" si="0"/>
        <v>265896.61</v>
      </c>
      <c r="F9" s="12">
        <f t="shared" si="1"/>
        <v>75970.459999999992</v>
      </c>
      <c r="G9" s="12">
        <f t="shared" si="2"/>
        <v>0</v>
      </c>
      <c r="H9" s="12">
        <f t="shared" si="3"/>
        <v>37985.230000000003</v>
      </c>
    </row>
    <row r="10" spans="1:8" s="13" customFormat="1" ht="36" customHeight="1" x14ac:dyDescent="0.25">
      <c r="A10" s="26">
        <v>7</v>
      </c>
      <c r="B10" s="41"/>
      <c r="C10" s="30" t="s">
        <v>19</v>
      </c>
      <c r="D10" s="31">
        <v>300000</v>
      </c>
      <c r="E10" s="23">
        <f t="shared" si="0"/>
        <v>210000</v>
      </c>
      <c r="F10" s="12">
        <f t="shared" si="1"/>
        <v>60000</v>
      </c>
      <c r="G10" s="12">
        <f t="shared" si="2"/>
        <v>0</v>
      </c>
      <c r="H10" s="12">
        <f t="shared" si="3"/>
        <v>30000</v>
      </c>
    </row>
    <row r="11" spans="1:8" s="13" customFormat="1" ht="27" customHeight="1" x14ac:dyDescent="0.3">
      <c r="A11" s="10"/>
      <c r="B11" s="42"/>
      <c r="C11" s="33" t="s">
        <v>8</v>
      </c>
      <c r="D11" s="34">
        <f>SUM(D4:D10)</f>
        <v>4469097.26</v>
      </c>
      <c r="E11" s="15">
        <f>SUM(E4:E10)</f>
        <v>3128368.0819999999</v>
      </c>
      <c r="F11" s="15">
        <f>SUM(F4:F10)</f>
        <v>893819.45199999993</v>
      </c>
      <c r="G11" s="15">
        <f>SUM(G4:G10)</f>
        <v>0</v>
      </c>
      <c r="H11" s="15">
        <f>SUM(H4:H10)</f>
        <v>446909.72599999997</v>
      </c>
    </row>
    <row r="12" spans="1:8" s="13" customFormat="1" ht="93" customHeight="1" x14ac:dyDescent="0.25">
      <c r="A12" s="10">
        <v>1</v>
      </c>
      <c r="B12" s="38" t="s">
        <v>20</v>
      </c>
      <c r="C12" s="27" t="s">
        <v>22</v>
      </c>
      <c r="D12" s="28">
        <v>1800000</v>
      </c>
      <c r="E12" s="23">
        <f t="shared" ref="E12:E15" si="7">D12*70%</f>
        <v>1260000</v>
      </c>
      <c r="F12" s="12">
        <f t="shared" ref="F12:F15" si="8">D12-E12-G12-H12</f>
        <v>270000</v>
      </c>
      <c r="G12" s="12">
        <f>D12*10%</f>
        <v>180000</v>
      </c>
      <c r="H12" s="12">
        <f t="shared" ref="H12:H13" si="9">D12*5%</f>
        <v>90000</v>
      </c>
    </row>
    <row r="13" spans="1:8" s="13" customFormat="1" ht="83.25" customHeight="1" x14ac:dyDescent="0.25">
      <c r="A13" s="10">
        <v>2</v>
      </c>
      <c r="B13" s="39"/>
      <c r="C13" s="27" t="s">
        <v>25</v>
      </c>
      <c r="D13" s="28">
        <v>700000</v>
      </c>
      <c r="E13" s="23">
        <f t="shared" si="7"/>
        <v>489999.99999999994</v>
      </c>
      <c r="F13" s="12">
        <f t="shared" si="8"/>
        <v>105000.00000000006</v>
      </c>
      <c r="G13" s="12">
        <f t="shared" ref="G13" si="10">D13*10%</f>
        <v>70000</v>
      </c>
      <c r="H13" s="12">
        <f t="shared" si="9"/>
        <v>35000</v>
      </c>
    </row>
    <row r="14" spans="1:8" s="13" customFormat="1" ht="78" customHeight="1" x14ac:dyDescent="0.25">
      <c r="A14" s="10">
        <v>3</v>
      </c>
      <c r="B14" s="39"/>
      <c r="C14" s="27" t="s">
        <v>26</v>
      </c>
      <c r="D14" s="28">
        <v>200000</v>
      </c>
      <c r="E14" s="23">
        <f t="shared" si="7"/>
        <v>140000</v>
      </c>
      <c r="F14" s="12">
        <f t="shared" si="8"/>
        <v>40000</v>
      </c>
      <c r="G14" s="12">
        <f>D14*0%</f>
        <v>0</v>
      </c>
      <c r="H14" s="12">
        <f>D14*10%</f>
        <v>20000</v>
      </c>
    </row>
    <row r="15" spans="1:8" s="13" customFormat="1" ht="62.25" customHeight="1" x14ac:dyDescent="0.25">
      <c r="A15" s="10">
        <v>4</v>
      </c>
      <c r="B15" s="40"/>
      <c r="C15" s="27" t="s">
        <v>21</v>
      </c>
      <c r="D15" s="28">
        <v>300000</v>
      </c>
      <c r="E15" s="23">
        <f t="shared" si="7"/>
        <v>210000</v>
      </c>
      <c r="F15" s="12">
        <f t="shared" si="8"/>
        <v>60000</v>
      </c>
      <c r="G15" s="12">
        <f t="shared" ref="G15" si="11">D15*0%</f>
        <v>0</v>
      </c>
      <c r="H15" s="12">
        <f>D15*10%</f>
        <v>30000</v>
      </c>
    </row>
    <row r="16" spans="1:8" s="13" customFormat="1" ht="21" customHeight="1" x14ac:dyDescent="0.25">
      <c r="A16" s="10"/>
      <c r="B16" s="32"/>
      <c r="C16" s="35" t="s">
        <v>8</v>
      </c>
      <c r="D16" s="36">
        <f>SUM(D12:D15)</f>
        <v>3000000</v>
      </c>
      <c r="E16" s="14">
        <f t="shared" ref="E16:E21" si="12">D16*70%</f>
        <v>2100000</v>
      </c>
      <c r="F16" s="14">
        <f t="shared" ref="F16:F21" si="13">D16-E16-G16-H16</f>
        <v>475000</v>
      </c>
      <c r="G16" s="14">
        <f>SUM(G12:G15)</f>
        <v>250000</v>
      </c>
      <c r="H16" s="14">
        <f>SUM(H12:H15)</f>
        <v>175000</v>
      </c>
    </row>
    <row r="17" spans="1:8" s="13" customFormat="1" ht="33" hidden="1" customHeight="1" x14ac:dyDescent="0.25">
      <c r="A17" s="10">
        <v>1</v>
      </c>
      <c r="B17" s="32" t="s">
        <v>20</v>
      </c>
      <c r="C17" s="22"/>
      <c r="D17" s="25"/>
      <c r="E17" s="23">
        <f t="shared" si="12"/>
        <v>0</v>
      </c>
      <c r="F17" s="12">
        <f t="shared" si="13"/>
        <v>0</v>
      </c>
      <c r="G17" s="12">
        <v>0</v>
      </c>
      <c r="H17" s="12">
        <f>D17*10%</f>
        <v>0</v>
      </c>
    </row>
    <row r="18" spans="1:8" s="13" customFormat="1" ht="40.5" hidden="1" customHeight="1" x14ac:dyDescent="0.25">
      <c r="A18" s="10">
        <v>2</v>
      </c>
      <c r="B18" s="32" t="s">
        <v>20</v>
      </c>
      <c r="C18" s="22"/>
      <c r="D18" s="25"/>
      <c r="E18" s="23">
        <f t="shared" si="12"/>
        <v>0</v>
      </c>
      <c r="F18" s="12">
        <f t="shared" si="13"/>
        <v>0</v>
      </c>
      <c r="G18" s="12">
        <v>0</v>
      </c>
      <c r="H18" s="12">
        <f>D18*10%</f>
        <v>0</v>
      </c>
    </row>
    <row r="19" spans="1:8" s="13" customFormat="1" ht="36" hidden="1" customHeight="1" x14ac:dyDescent="0.25">
      <c r="A19" s="10">
        <v>3</v>
      </c>
      <c r="B19" s="32" t="s">
        <v>20</v>
      </c>
      <c r="C19" s="22"/>
      <c r="D19" s="25"/>
      <c r="E19" s="23">
        <f t="shared" si="12"/>
        <v>0</v>
      </c>
      <c r="F19" s="12">
        <f t="shared" si="13"/>
        <v>0</v>
      </c>
      <c r="G19" s="12">
        <v>0</v>
      </c>
      <c r="H19" s="12">
        <f>D19*10%</f>
        <v>0</v>
      </c>
    </row>
    <row r="20" spans="1:8" s="13" customFormat="1" ht="47.25" hidden="1" customHeight="1" x14ac:dyDescent="0.25">
      <c r="A20" s="10">
        <v>4</v>
      </c>
      <c r="B20" s="32" t="s">
        <v>20</v>
      </c>
      <c r="C20" s="22"/>
      <c r="D20" s="25"/>
      <c r="E20" s="23">
        <f t="shared" si="12"/>
        <v>0</v>
      </c>
      <c r="F20" s="12">
        <f t="shared" si="13"/>
        <v>0</v>
      </c>
      <c r="G20" s="12">
        <v>0</v>
      </c>
      <c r="H20" s="12">
        <f>D20*5%</f>
        <v>0</v>
      </c>
    </row>
    <row r="21" spans="1:8" s="13" customFormat="1" ht="48.75" hidden="1" customHeight="1" x14ac:dyDescent="0.25">
      <c r="A21" s="10">
        <v>5</v>
      </c>
      <c r="B21" s="32" t="s">
        <v>20</v>
      </c>
      <c r="C21" s="22"/>
      <c r="D21" s="25"/>
      <c r="E21" s="23">
        <f t="shared" si="12"/>
        <v>0</v>
      </c>
      <c r="F21" s="12">
        <f t="shared" si="13"/>
        <v>0</v>
      </c>
      <c r="G21" s="12">
        <v>0</v>
      </c>
      <c r="H21" s="12">
        <f t="shared" ref="H21" si="14">D21*5%</f>
        <v>0</v>
      </c>
    </row>
    <row r="22" spans="1:8" s="13" customFormat="1" ht="21" hidden="1" customHeight="1" x14ac:dyDescent="0.3">
      <c r="A22" s="10"/>
      <c r="B22" s="32" t="s">
        <v>20</v>
      </c>
      <c r="C22" s="20" t="s">
        <v>8</v>
      </c>
      <c r="D22" s="21">
        <f>SUM(D17:D21)</f>
        <v>0</v>
      </c>
      <c r="E22" s="15">
        <f t="shared" ref="E22" si="15">D22*70%</f>
        <v>0</v>
      </c>
      <c r="F22" s="15">
        <f t="shared" ref="F22" si="16">D22-E22-G22-H22</f>
        <v>0</v>
      </c>
      <c r="G22" s="15">
        <f>SUM(G17:G21)</f>
        <v>0</v>
      </c>
      <c r="H22" s="15">
        <f>SUM(H17:H21)</f>
        <v>0</v>
      </c>
    </row>
    <row r="23" spans="1:8" s="13" customFormat="1" ht="15.75" hidden="1" x14ac:dyDescent="0.25">
      <c r="A23" s="10"/>
      <c r="B23" s="16"/>
      <c r="C23" s="11"/>
      <c r="D23" s="14"/>
      <c r="E23" s="12"/>
      <c r="F23" s="12"/>
      <c r="G23" s="12"/>
      <c r="H23" s="12"/>
    </row>
    <row r="24" spans="1:8" s="17" customFormat="1" ht="18.75" x14ac:dyDescent="0.3">
      <c r="A24" s="18"/>
      <c r="B24" s="19"/>
      <c r="C24" s="37" t="s">
        <v>8</v>
      </c>
      <c r="D24" s="15">
        <f>D11+D16+D22</f>
        <v>7469097.2599999998</v>
      </c>
      <c r="E24" s="15">
        <f t="shared" ref="E24" si="17">D24*70%</f>
        <v>5228368.0819999995</v>
      </c>
      <c r="F24" s="15">
        <f t="shared" ref="F24" si="18">D24-E24-G24-H24</f>
        <v>1368819.4520000003</v>
      </c>
      <c r="G24" s="15">
        <f>SUM(G11++G16+G22)</f>
        <v>250000</v>
      </c>
      <c r="H24" s="15">
        <f>SUM(H11+H16+H22)</f>
        <v>621909.72600000002</v>
      </c>
    </row>
    <row r="25" spans="1:8" s="8" customFormat="1" ht="15.75" x14ac:dyDescent="0.25">
      <c r="A25" s="4"/>
      <c r="B25" s="5"/>
      <c r="C25" s="6"/>
      <c r="D25" s="7"/>
      <c r="E25" s="7"/>
      <c r="F25" s="7"/>
      <c r="G25" s="7"/>
      <c r="H25" s="7"/>
    </row>
    <row r="26" spans="1:8" s="8" customFormat="1" x14ac:dyDescent="0.25">
      <c r="A26" s="9"/>
    </row>
    <row r="27" spans="1:8" s="8" customFormat="1" x14ac:dyDescent="0.25">
      <c r="A27" s="9"/>
    </row>
    <row r="31" spans="1:8" hidden="1" x14ac:dyDescent="0.25">
      <c r="C31" s="1" t="s">
        <v>9</v>
      </c>
    </row>
    <row r="32" spans="1:8" hidden="1" x14ac:dyDescent="0.25">
      <c r="C32" s="1" t="s">
        <v>10</v>
      </c>
    </row>
    <row r="33" spans="3:3" hidden="1" x14ac:dyDescent="0.25">
      <c r="C33" s="1" t="s">
        <v>11</v>
      </c>
    </row>
  </sheetData>
  <mergeCells count="7">
    <mergeCell ref="B12:B15"/>
    <mergeCell ref="B4:B11"/>
    <mergeCell ref="A1:H1"/>
    <mergeCell ref="A2:A3"/>
    <mergeCell ref="B2:B3"/>
    <mergeCell ref="C2:C3"/>
    <mergeCell ref="D2:H2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Хансен С.В.</dc:creator>
  <cp:lastModifiedBy>Первунинская Н.П.</cp:lastModifiedBy>
  <cp:lastPrinted>2024-04-11T06:39:32Z</cp:lastPrinted>
  <dcterms:created xsi:type="dcterms:W3CDTF">2018-10-15T08:34:42Z</dcterms:created>
  <dcterms:modified xsi:type="dcterms:W3CDTF">2024-04-25T06:18:56Z</dcterms:modified>
</cp:coreProperties>
</file>