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320" windowHeight="113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G7" i="1"/>
  <c r="H7" i="1"/>
  <c r="H4" i="1"/>
  <c r="G4" i="1"/>
  <c r="H50" i="1"/>
  <c r="H20" i="1"/>
  <c r="H21" i="1"/>
  <c r="H22" i="1"/>
  <c r="H23" i="1"/>
  <c r="H24" i="1"/>
  <c r="G20" i="1"/>
  <c r="G21" i="1"/>
  <c r="G22" i="1"/>
  <c r="G23" i="1"/>
  <c r="G24" i="1"/>
  <c r="F23" i="1"/>
  <c r="F24" i="1"/>
  <c r="E20" i="1"/>
  <c r="F20" i="1" s="1"/>
  <c r="E21" i="1"/>
  <c r="E22" i="1"/>
  <c r="E23" i="1"/>
  <c r="E24" i="1"/>
  <c r="H66" i="1"/>
  <c r="H59" i="1"/>
  <c r="F22" i="1" l="1"/>
  <c r="F21" i="1"/>
  <c r="G63" i="1"/>
  <c r="H67" i="1"/>
  <c r="H65" i="1"/>
  <c r="G62" i="1"/>
  <c r="G61" i="1"/>
  <c r="H60" i="1"/>
  <c r="G60" i="1"/>
  <c r="G66" i="1"/>
  <c r="G67" i="1"/>
  <c r="E66" i="1"/>
  <c r="E67" i="1"/>
  <c r="E69" i="1"/>
  <c r="H69" i="1"/>
  <c r="E70" i="1"/>
  <c r="H70" i="1"/>
  <c r="E71" i="1"/>
  <c r="H71" i="1"/>
  <c r="E72" i="1"/>
  <c r="H72" i="1"/>
  <c r="E73" i="1"/>
  <c r="H73" i="1"/>
  <c r="D74" i="1"/>
  <c r="E74" i="1" s="1"/>
  <c r="G7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H53" i="1"/>
  <c r="H54" i="1"/>
  <c r="H55" i="1"/>
  <c r="H56" i="1"/>
  <c r="H57" i="1"/>
  <c r="H52" i="1"/>
  <c r="H51" i="1"/>
  <c r="H49" i="1"/>
  <c r="H48" i="1"/>
  <c r="H47" i="1"/>
  <c r="H46" i="1"/>
  <c r="D18" i="1"/>
  <c r="H5" i="1"/>
  <c r="H6" i="1"/>
  <c r="H8" i="1"/>
  <c r="H10" i="1"/>
  <c r="H11" i="1"/>
  <c r="H12" i="1"/>
  <c r="H13" i="1"/>
  <c r="H14" i="1"/>
  <c r="G5" i="1"/>
  <c r="G6" i="1"/>
  <c r="G8" i="1"/>
  <c r="G10" i="1"/>
  <c r="G11" i="1"/>
  <c r="G12" i="1"/>
  <c r="G13" i="1"/>
  <c r="G14" i="1"/>
  <c r="E5" i="1"/>
  <c r="E6" i="1"/>
  <c r="E7" i="1"/>
  <c r="E8" i="1"/>
  <c r="E9" i="1"/>
  <c r="E10" i="1"/>
  <c r="E11" i="1"/>
  <c r="E12" i="1"/>
  <c r="E13" i="1"/>
  <c r="E14" i="1"/>
  <c r="E4" i="1"/>
  <c r="D58" i="1"/>
  <c r="H36" i="1"/>
  <c r="G36" i="1"/>
  <c r="H35" i="1"/>
  <c r="G35" i="1"/>
  <c r="H34" i="1"/>
  <c r="G34" i="1"/>
  <c r="H33" i="1"/>
  <c r="G33" i="1"/>
  <c r="H25" i="1"/>
  <c r="H26" i="1"/>
  <c r="H27" i="1"/>
  <c r="H28" i="1"/>
  <c r="H29" i="1"/>
  <c r="H30" i="1"/>
  <c r="H31" i="1"/>
  <c r="H32" i="1"/>
  <c r="H37" i="1"/>
  <c r="H38" i="1"/>
  <c r="H39" i="1"/>
  <c r="H40" i="1"/>
  <c r="H41" i="1"/>
  <c r="H42" i="1"/>
  <c r="H43" i="1"/>
  <c r="H44" i="1"/>
  <c r="H45" i="1"/>
  <c r="G25" i="1"/>
  <c r="G26" i="1"/>
  <c r="G27" i="1"/>
  <c r="G28" i="1"/>
  <c r="G29" i="1"/>
  <c r="G30" i="1"/>
  <c r="G31" i="1"/>
  <c r="G32" i="1"/>
  <c r="G37" i="1"/>
  <c r="G38" i="1"/>
  <c r="G39" i="1"/>
  <c r="G40" i="1"/>
  <c r="G41" i="1"/>
  <c r="G42" i="1"/>
  <c r="G43" i="1"/>
  <c r="G44" i="1"/>
  <c r="G45" i="1"/>
  <c r="H19" i="1"/>
  <c r="G19" i="1"/>
  <c r="E19" i="1"/>
  <c r="F72" i="1" l="1"/>
  <c r="F71" i="1"/>
  <c r="F70" i="1"/>
  <c r="F66" i="1"/>
  <c r="F73" i="1"/>
  <c r="H74" i="1"/>
  <c r="F74" i="1" s="1"/>
  <c r="F69" i="1"/>
  <c r="H58" i="1"/>
  <c r="E58" i="1"/>
  <c r="F12" i="1"/>
  <c r="F11" i="1"/>
  <c r="F7" i="1"/>
  <c r="F4" i="1"/>
  <c r="F28" i="1"/>
  <c r="F8" i="1"/>
  <c r="F33" i="1"/>
  <c r="F10" i="1"/>
  <c r="F9" i="1"/>
  <c r="F14" i="1"/>
  <c r="F6" i="1"/>
  <c r="F13" i="1"/>
  <c r="F5" i="1"/>
  <c r="F36" i="1"/>
  <c r="F25" i="1"/>
  <c r="F32" i="1"/>
  <c r="F27" i="1"/>
  <c r="F34" i="1"/>
  <c r="F38" i="1"/>
  <c r="F26" i="1"/>
  <c r="F39" i="1"/>
  <c r="F37" i="1"/>
  <c r="F45" i="1"/>
  <c r="F44" i="1"/>
  <c r="F43" i="1"/>
  <c r="F42" i="1"/>
  <c r="F41" i="1"/>
  <c r="F40" i="1"/>
  <c r="F35" i="1"/>
  <c r="F31" i="1"/>
  <c r="F30" i="1"/>
  <c r="F29" i="1"/>
  <c r="F19" i="1"/>
  <c r="G55" i="1"/>
  <c r="G54" i="1"/>
  <c r="G47" i="1" l="1"/>
  <c r="G48" i="1"/>
  <c r="G49" i="1"/>
  <c r="G50" i="1"/>
  <c r="G51" i="1"/>
  <c r="G52" i="1"/>
  <c r="G53" i="1"/>
  <c r="H17" i="1"/>
  <c r="G17" i="1"/>
  <c r="E17" i="1"/>
  <c r="F52" i="1" l="1"/>
  <c r="F53" i="1"/>
  <c r="F48" i="1"/>
  <c r="F17" i="1"/>
  <c r="F47" i="1"/>
  <c r="F50" i="1"/>
  <c r="F49" i="1"/>
  <c r="F51" i="1"/>
  <c r="G65" i="1"/>
  <c r="E65" i="1"/>
  <c r="F65" i="1" l="1"/>
  <c r="F67" i="1" l="1"/>
  <c r="H64" i="1"/>
  <c r="G64" i="1"/>
  <c r="H63" i="1"/>
  <c r="H62" i="1"/>
  <c r="H61" i="1"/>
  <c r="G68" i="1" l="1"/>
  <c r="H68" i="1"/>
  <c r="D68" i="1"/>
  <c r="D76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68" i="1" l="1"/>
  <c r="F68" i="1" s="1"/>
  <c r="G16" i="1"/>
  <c r="H16" i="1"/>
  <c r="G15" i="1"/>
  <c r="G46" i="1"/>
  <c r="G57" i="1"/>
  <c r="G18" i="1" l="1"/>
  <c r="E76" i="1"/>
  <c r="F46" i="1"/>
  <c r="F55" i="1"/>
  <c r="F54" i="1"/>
  <c r="G56" i="1" l="1"/>
  <c r="G58" i="1" s="1"/>
  <c r="G76" i="1" s="1"/>
  <c r="F56" i="1" l="1"/>
  <c r="F57" i="1"/>
  <c r="F58" i="1" l="1"/>
  <c r="E16" i="1"/>
  <c r="F16" i="1" l="1"/>
  <c r="E15" i="1" l="1"/>
  <c r="E18" i="1" s="1"/>
  <c r="H15" i="1" l="1"/>
  <c r="H18" i="1" s="1"/>
  <c r="H76" i="1" l="1"/>
  <c r="F76" i="1" s="1"/>
  <c r="F15" i="1" l="1"/>
  <c r="F18" i="1" s="1"/>
</calcChain>
</file>

<file path=xl/sharedStrings.xml><?xml version="1.0" encoding="utf-8"?>
<sst xmlns="http://schemas.openxmlformats.org/spreadsheetml/2006/main" count="78" uniqueCount="74">
  <si>
    <t>№№ п/п</t>
  </si>
  <si>
    <t>Наименование МО</t>
  </si>
  <si>
    <t>Название проекта</t>
  </si>
  <si>
    <t>итого</t>
  </si>
  <si>
    <t>областной бюджет</t>
  </si>
  <si>
    <t>бюджет МО</t>
  </si>
  <si>
    <t>пожертвования ЮЛ</t>
  </si>
  <si>
    <t>пожертвования ФЛ</t>
  </si>
  <si>
    <t>ИТОГО:</t>
  </si>
  <si>
    <t>постановление от 01.03.21 № 239</t>
  </si>
  <si>
    <t>постановление от __________ № ___</t>
  </si>
  <si>
    <t>не прошли</t>
  </si>
  <si>
    <t>ТУ "Восточное"</t>
  </si>
  <si>
    <t>Полная стоимость проекта  руб. (в том числе)</t>
  </si>
  <si>
    <t>Изготовление и установка таблички для информационного стенда в сквере "Братья Шамарины"</t>
  </si>
  <si>
    <t>Удобные моменты:скамейки для массовых мероприятий</t>
  </si>
  <si>
    <t>Приобретение сценических костюмов и обуви для танцевального коллектива "Танцы +"</t>
  </si>
  <si>
    <t>Приобретение сценических костюмов для народног коллектива - хора "Радуга"</t>
  </si>
  <si>
    <t>Установка скамеек на Набережной П.К.Георгиевского</t>
  </si>
  <si>
    <t>Приобретение сценического комплекса для выездных культурно-массовых мероприятий</t>
  </si>
  <si>
    <t>Спил аварийных деревьев в г.Белозерске по улице Свободы, дом 21 А</t>
  </si>
  <si>
    <t>Приобретение сценических костюмов для самодеятельного вокального коллектива Белозерского ДК "Леди-Арт"</t>
  </si>
  <si>
    <t>Благоустройство и озеленеение территории Мемориального комплекса в Парке Победы в г.Белозерске по адресу ул.С.Орлова</t>
  </si>
  <si>
    <t>Обустройство плотомоя в с.Куность на улице Трофимовская</t>
  </si>
  <si>
    <t>Обустройство плотомоя в с.Куность на улице Центральная</t>
  </si>
  <si>
    <t>Поставка ростовых кукол</t>
  </si>
  <si>
    <t>Поставка остановочного павильона в п.Нижняя Мондома</t>
  </si>
  <si>
    <t>Очистка канав от древесно-кустарниковой растительности на улице Заречная в п.Нижняя Мондома</t>
  </si>
  <si>
    <t>Очистка канав от древесно-кустарниковой растительности на улице Свободы в п.Нижняя Мондома</t>
  </si>
  <si>
    <t>Очистка канав от древесно-кустарниковой растительности в переулке с улицы Набережная до улицы Труда в п.Нижняя Мондома</t>
  </si>
  <si>
    <t>обустройство пешеходного мостика на улице Молодежная в п.Нижняя Мондома</t>
  </si>
  <si>
    <t>Очистка канав от древесно-кустарниковой растительности в переулке с улицы Лесная на улицу Советская в п.Нижняя Мондома</t>
  </si>
  <si>
    <t>Спиливание аварийных деревьев в п.Нижняя Мондома</t>
  </si>
  <si>
    <t>Обустройство тротуара на ул.Советская в п.Нижняя Мондома</t>
  </si>
  <si>
    <t>Поставка звуковой аппаратуры</t>
  </si>
  <si>
    <t>Замена водопроводной трубы в с.Зубово на улицах Гагарина и Космонаатов , с заменой запорной арматуры в смотровом колодце</t>
  </si>
  <si>
    <t>Спил аварийных деревьев с.Зубово</t>
  </si>
  <si>
    <t>Ремонт водопроводной башни в д.Гаврино</t>
  </si>
  <si>
    <t>Очистка и санитарная обработка резервуара сооружений водопроводных сетей в с.Зуброво, ул.Строителей, дом 13 а</t>
  </si>
  <si>
    <t>Обустройство плотомоев в с.Зубово ул.Мира около дома 4 а и ул.Речная около дома 31</t>
  </si>
  <si>
    <t>Замена водопроводных колонок в д.Гаврино, с.Зубово</t>
  </si>
  <si>
    <t>Прокладка водопроводной трубы к дому №18, ул.Пролетарская, с.Зубово</t>
  </si>
  <si>
    <t>Очистка трубопереездов в с.Зубово на улицах: Мира, Спортивная, Гагарина, Пушкинская</t>
  </si>
  <si>
    <t>Очистка и углубление канавы в с.Зубово на улицах: Труда, Советская</t>
  </si>
  <si>
    <t>Очистка трубопереездов в с.Зубово на улицах: Труда. Речная, Пионерская, Советская</t>
  </si>
  <si>
    <t>Текущий ремонт здания артезианской скважины в с.Зубово, ул.Строителей, дом 13 а</t>
  </si>
  <si>
    <t>Замена водопроводной трубы ул.Строителей, с.Зубово</t>
  </si>
  <si>
    <t>Разборка старых бесхозных строений в с.Зубово</t>
  </si>
  <si>
    <t>Обустройство сцены и скамеек для зрителей в парке с.Зубово, ул.Пушкинская</t>
  </si>
  <si>
    <t>Обустройство беседки в д.Великое Село</t>
  </si>
  <si>
    <t>Разборка старых бесхозных строений в п.Визьма, дом 15 и ул.Гороховая, дом 1</t>
  </si>
  <si>
    <t>Поставка проектора</t>
  </si>
  <si>
    <t>Обустройство общественного колодца в д.Ванютино</t>
  </si>
  <si>
    <t>Обустройство плотомоев в п.Мегринский, ул.Центральная около домов №65 и №100</t>
  </si>
  <si>
    <t>Благоустройство территории вокруг памятника Воинам, погибшим в годы ВОВ в п.Мегринский</t>
  </si>
  <si>
    <t>Поставка звукового и музыкального оборудования</t>
  </si>
  <si>
    <t>Обустройство пешеходного перехода в п.Мегринский, ул.Центральная от дома №71 к дому №72</t>
  </si>
  <si>
    <t xml:space="preserve">Разборка старых бесхозных строений в п.Мегринский, ул.Центральная дом 30, квартира 2 и дом 64 </t>
  </si>
  <si>
    <t>Обустройство общественного колодца в д.Енино</t>
  </si>
  <si>
    <t>Обустройство общественного колодца в д.Титово</t>
  </si>
  <si>
    <t>Обустрой ство плотомоя в д.Текарево</t>
  </si>
  <si>
    <t>Очистка и углубление канавы  д.Глушково-д.Верегонец</t>
  </si>
  <si>
    <t>Обустройство общественного колодца в д.Глушково</t>
  </si>
  <si>
    <t>Установка фонарей уличного освещения в д.Данилово</t>
  </si>
  <si>
    <t>Установка фонарей уличного освещения в д.Лесуково</t>
  </si>
  <si>
    <t>Установка фонарей уличного освещения в д.Пальцево</t>
  </si>
  <si>
    <t>Обустройство общественного колодца в д.Федурино</t>
  </si>
  <si>
    <t>Приобретение сценических костюмов для участников ансамбля "Селяночка"</t>
  </si>
  <si>
    <t>Обустройство плотомоя в с.Антушево</t>
  </si>
  <si>
    <t>Обустройство общественного колодца в с.Антушево, около дома №60</t>
  </si>
  <si>
    <t>Обустройство общественного колодца в д.Берёзово</t>
  </si>
  <si>
    <t>Очистка и углубление канав вокруг спортивной площадки в п.Нижняя Мондома</t>
  </si>
  <si>
    <t>Очистка канав от древесно-кустарниковой растительности на улице Труда в п.Нижняя Мондома</t>
  </si>
  <si>
    <t>Муниципальные проекты по участию муниципального образования в реализации проекта "Народный бюджет"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</si>
</sst>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/>
    <xf numFmtId="0" fontId="5" fillId="2" borderId="0" xfId="0" applyFont="1" applyFill="1"/>
    <xf numFmtId="4" fontId="6" fillId="2" borderId="1" xfId="0" applyNumberFormat="1" applyFont="1" applyFill="1" applyBorder="1"/>
    <xf numFmtId="0" fontId="4" fillId="2" borderId="1" xfId="0" applyFont="1" applyFill="1" applyBorder="1"/>
    <xf numFmtId="0" fontId="7" fillId="2" borderId="0" xfId="0" applyFont="1" applyFill="1"/>
    <xf numFmtId="0" fontId="6" fillId="2" borderId="4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4" fontId="4" fillId="2" borderId="7" xfId="0" applyNumberFormat="1" applyFont="1" applyFill="1" applyBorder="1"/>
    <xf numFmtId="0" fontId="2" fillId="2" borderId="3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vertical="center"/>
    </xf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0" fontId="4" fillId="2" borderId="3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6" fillId="2" borderId="8" xfId="0" applyFont="1" applyFill="1" applyBorder="1" applyAlignment="1">
      <alignment wrapText="1"/>
    </xf>
    <xf numFmtId="4" fontId="6" fillId="2" borderId="8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  <protection locked="0"/>
    </xf>
    <xf numFmtId="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>
      <alignment wrapText="1"/>
    </xf>
    <xf numFmtId="4" fontId="10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0" borderId="10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6" fillId="2" borderId="3" xfId="0" applyNumberFormat="1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" fontId="6" fillId="2" borderId="4" xfId="0" applyNumberFormat="1" applyFont="1" applyFill="1" applyBorder="1"/>
    <xf numFmtId="0" fontId="6" fillId="2" borderId="1" xfId="0" applyFont="1" applyFill="1" applyBorder="1" applyAlignment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pane xSplit="9" ySplit="3" topLeftCell="J4" activePane="bottomRight" state="frozen"/>
      <selection pane="topRight" activeCell="J1" sqref="J1"/>
      <selection pane="bottomLeft" activeCell="A7" sqref="A7"/>
      <selection pane="bottomRight" sqref="A1:H1"/>
    </sheetView>
  </sheetViews>
  <sheetFormatPr defaultRowHeight="15" x14ac:dyDescent="0.25"/>
  <cols>
    <col min="1" max="1" width="4.28515625" style="2" customWidth="1"/>
    <col min="2" max="2" width="21.28515625" style="1" customWidth="1"/>
    <col min="3" max="3" width="27.5703125" style="1" customWidth="1"/>
    <col min="4" max="4" width="18.140625" style="8" customWidth="1"/>
    <col min="5" max="5" width="17.7109375" style="1" customWidth="1"/>
    <col min="6" max="6" width="16.140625" style="1" customWidth="1"/>
    <col min="7" max="7" width="14.85546875" style="1" customWidth="1"/>
    <col min="8" max="8" width="16" style="1" customWidth="1"/>
    <col min="9" max="9" width="10.7109375" style="1" customWidth="1"/>
    <col min="10" max="16384" width="9.140625" style="1"/>
  </cols>
  <sheetData>
    <row r="1" spans="1:8" ht="54.75" customHeight="1" x14ac:dyDescent="0.3">
      <c r="A1" s="30" t="s">
        <v>73</v>
      </c>
      <c r="B1" s="30"/>
      <c r="C1" s="30"/>
      <c r="D1" s="30"/>
      <c r="E1" s="30"/>
      <c r="F1" s="30"/>
      <c r="G1" s="30"/>
      <c r="H1" s="30"/>
    </row>
    <row r="2" spans="1:8" ht="30.75" customHeight="1" x14ac:dyDescent="0.25">
      <c r="A2" s="31" t="s">
        <v>0</v>
      </c>
      <c r="B2" s="33" t="s">
        <v>1</v>
      </c>
      <c r="C2" s="33" t="s">
        <v>2</v>
      </c>
      <c r="D2" s="36" t="s">
        <v>13</v>
      </c>
      <c r="E2" s="37"/>
      <c r="F2" s="37"/>
      <c r="G2" s="37"/>
      <c r="H2" s="38"/>
    </row>
    <row r="3" spans="1:8" ht="41.25" customHeight="1" x14ac:dyDescent="0.25">
      <c r="A3" s="32"/>
      <c r="B3" s="34"/>
      <c r="C3" s="35"/>
      <c r="D3" s="20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51" customHeight="1" x14ac:dyDescent="0.25">
      <c r="A4" s="46">
        <v>1</v>
      </c>
      <c r="B4" s="47"/>
      <c r="C4" s="42" t="s">
        <v>59</v>
      </c>
      <c r="D4" s="45">
        <v>140000</v>
      </c>
      <c r="E4" s="19">
        <f>D4*70%</f>
        <v>98000</v>
      </c>
      <c r="F4" s="12">
        <f>D4-E4-G4-H4</f>
        <v>28000</v>
      </c>
      <c r="G4" s="12">
        <f>D4*0%</f>
        <v>0</v>
      </c>
      <c r="H4" s="12">
        <f>D4*10%</f>
        <v>14000</v>
      </c>
    </row>
    <row r="5" spans="1:8" ht="33.75" customHeight="1" x14ac:dyDescent="0.25">
      <c r="A5" s="46">
        <v>2</v>
      </c>
      <c r="B5" s="47"/>
      <c r="C5" s="42" t="s">
        <v>60</v>
      </c>
      <c r="D5" s="45">
        <v>230000</v>
      </c>
      <c r="E5" s="19">
        <f t="shared" ref="E5:E14" si="0">D5*70%</f>
        <v>161000</v>
      </c>
      <c r="F5" s="12">
        <f t="shared" ref="F5:F14" si="1">D5-E5-G5-H5</f>
        <v>46000</v>
      </c>
      <c r="G5" s="12">
        <f t="shared" ref="G5:G14" si="2">D5*0%</f>
        <v>0</v>
      </c>
      <c r="H5" s="12">
        <f t="shared" ref="H5:H14" si="3">D5*10%</f>
        <v>23000</v>
      </c>
    </row>
    <row r="6" spans="1:8" ht="49.5" customHeight="1" x14ac:dyDescent="0.25">
      <c r="A6" s="46">
        <v>3</v>
      </c>
      <c r="B6" s="47"/>
      <c r="C6" s="42" t="s">
        <v>61</v>
      </c>
      <c r="D6" s="45">
        <v>600000</v>
      </c>
      <c r="E6" s="19">
        <f t="shared" si="0"/>
        <v>420000</v>
      </c>
      <c r="F6" s="12">
        <f t="shared" si="1"/>
        <v>120000</v>
      </c>
      <c r="G6" s="12">
        <f t="shared" si="2"/>
        <v>0</v>
      </c>
      <c r="H6" s="12">
        <f t="shared" si="3"/>
        <v>60000</v>
      </c>
    </row>
    <row r="7" spans="1:8" ht="48.75" customHeight="1" x14ac:dyDescent="0.25">
      <c r="A7" s="46">
        <v>4</v>
      </c>
      <c r="B7" s="47"/>
      <c r="C7" s="42" t="s">
        <v>62</v>
      </c>
      <c r="D7" s="45">
        <v>150000</v>
      </c>
      <c r="E7" s="19">
        <f t="shared" si="0"/>
        <v>105000</v>
      </c>
      <c r="F7" s="12">
        <f t="shared" si="1"/>
        <v>30000</v>
      </c>
      <c r="G7" s="12">
        <f>D7*0%</f>
        <v>0</v>
      </c>
      <c r="H7" s="12">
        <f>D7*10%</f>
        <v>15000</v>
      </c>
    </row>
    <row r="8" spans="1:8" ht="48.75" customHeight="1" x14ac:dyDescent="0.25">
      <c r="A8" s="46">
        <v>5</v>
      </c>
      <c r="B8" s="47"/>
      <c r="C8" s="42" t="s">
        <v>63</v>
      </c>
      <c r="D8" s="45">
        <v>470000</v>
      </c>
      <c r="E8" s="19">
        <f t="shared" si="0"/>
        <v>329000</v>
      </c>
      <c r="F8" s="12">
        <f t="shared" si="1"/>
        <v>94000</v>
      </c>
      <c r="G8" s="12">
        <f t="shared" si="2"/>
        <v>0</v>
      </c>
      <c r="H8" s="12">
        <f t="shared" si="3"/>
        <v>47000</v>
      </c>
    </row>
    <row r="9" spans="1:8" ht="48" customHeight="1" x14ac:dyDescent="0.25">
      <c r="A9" s="46">
        <v>6</v>
      </c>
      <c r="B9" s="47"/>
      <c r="C9" s="42" t="s">
        <v>64</v>
      </c>
      <c r="D9" s="45">
        <v>300000</v>
      </c>
      <c r="E9" s="19">
        <f t="shared" si="0"/>
        <v>210000</v>
      </c>
      <c r="F9" s="12">
        <f t="shared" si="1"/>
        <v>60000</v>
      </c>
      <c r="G9" s="12">
        <f>D9*0%</f>
        <v>0</v>
      </c>
      <c r="H9" s="12">
        <f>D9*10%</f>
        <v>30000</v>
      </c>
    </row>
    <row r="10" spans="1:8" ht="51" customHeight="1" x14ac:dyDescent="0.25">
      <c r="A10" s="46">
        <v>7</v>
      </c>
      <c r="B10" s="47"/>
      <c r="C10" s="42" t="s">
        <v>65</v>
      </c>
      <c r="D10" s="45">
        <v>430000</v>
      </c>
      <c r="E10" s="19">
        <f t="shared" si="0"/>
        <v>301000</v>
      </c>
      <c r="F10" s="12">
        <f t="shared" si="1"/>
        <v>86000</v>
      </c>
      <c r="G10" s="12">
        <f t="shared" si="2"/>
        <v>0</v>
      </c>
      <c r="H10" s="12">
        <f t="shared" si="3"/>
        <v>43000</v>
      </c>
    </row>
    <row r="11" spans="1:8" ht="47.25" customHeight="1" x14ac:dyDescent="0.25">
      <c r="A11" s="46">
        <v>8</v>
      </c>
      <c r="B11" s="47"/>
      <c r="C11" s="42" t="s">
        <v>66</v>
      </c>
      <c r="D11" s="45">
        <v>300000</v>
      </c>
      <c r="E11" s="19">
        <f t="shared" si="0"/>
        <v>210000</v>
      </c>
      <c r="F11" s="12">
        <f t="shared" si="1"/>
        <v>60000</v>
      </c>
      <c r="G11" s="12">
        <f t="shared" si="2"/>
        <v>0</v>
      </c>
      <c r="H11" s="12">
        <f t="shared" si="3"/>
        <v>30000</v>
      </c>
    </row>
    <row r="12" spans="1:8" ht="33.75" customHeight="1" x14ac:dyDescent="0.25">
      <c r="A12" s="46">
        <v>9</v>
      </c>
      <c r="B12" s="22" t="s">
        <v>12</v>
      </c>
      <c r="C12" s="42" t="s">
        <v>68</v>
      </c>
      <c r="D12" s="45">
        <v>200000</v>
      </c>
      <c r="E12" s="19">
        <f t="shared" si="0"/>
        <v>140000</v>
      </c>
      <c r="F12" s="12">
        <f t="shared" si="1"/>
        <v>40000</v>
      </c>
      <c r="G12" s="12">
        <f t="shared" si="2"/>
        <v>0</v>
      </c>
      <c r="H12" s="12">
        <f t="shared" si="3"/>
        <v>20000</v>
      </c>
    </row>
    <row r="13" spans="1:8" ht="48" customHeight="1" x14ac:dyDescent="0.25">
      <c r="A13" s="46">
        <v>10</v>
      </c>
      <c r="B13" s="48"/>
      <c r="C13" s="42" t="s">
        <v>69</v>
      </c>
      <c r="D13" s="45">
        <v>150000</v>
      </c>
      <c r="E13" s="19">
        <f t="shared" si="0"/>
        <v>105000</v>
      </c>
      <c r="F13" s="12">
        <f t="shared" si="1"/>
        <v>30000</v>
      </c>
      <c r="G13" s="12">
        <f t="shared" si="2"/>
        <v>0</v>
      </c>
      <c r="H13" s="12">
        <f t="shared" si="3"/>
        <v>15000</v>
      </c>
    </row>
    <row r="14" spans="1:8" ht="51.75" customHeight="1" x14ac:dyDescent="0.25">
      <c r="A14" s="46">
        <v>11</v>
      </c>
      <c r="B14" s="48"/>
      <c r="C14" s="42" t="s">
        <v>70</v>
      </c>
      <c r="D14" s="45">
        <v>250000</v>
      </c>
      <c r="E14" s="19">
        <f t="shared" si="0"/>
        <v>175000</v>
      </c>
      <c r="F14" s="12">
        <f t="shared" si="1"/>
        <v>50000</v>
      </c>
      <c r="G14" s="12">
        <f t="shared" si="2"/>
        <v>0</v>
      </c>
      <c r="H14" s="12">
        <f t="shared" si="3"/>
        <v>25000</v>
      </c>
    </row>
    <row r="15" spans="1:8" s="13" customFormat="1" ht="48" hidden="1" customHeight="1" x14ac:dyDescent="0.25">
      <c r="A15" s="10">
        <v>12</v>
      </c>
      <c r="B15" s="48"/>
      <c r="C15" s="26"/>
      <c r="D15" s="28"/>
      <c r="E15" s="19">
        <f>D15*70%</f>
        <v>0</v>
      </c>
      <c r="F15" s="12">
        <f>D15-E15-G15-H15</f>
        <v>0</v>
      </c>
      <c r="G15" s="12">
        <f>D15*0%</f>
        <v>0</v>
      </c>
      <c r="H15" s="12">
        <f>D15*10%</f>
        <v>0</v>
      </c>
    </row>
    <row r="16" spans="1:8" s="13" customFormat="1" ht="48" hidden="1" customHeight="1" x14ac:dyDescent="0.25">
      <c r="A16" s="10">
        <v>13</v>
      </c>
      <c r="B16" s="48"/>
      <c r="C16" s="26"/>
      <c r="D16" s="28"/>
      <c r="E16" s="19">
        <f t="shared" ref="E16:E57" si="4">D16*70%</f>
        <v>0</v>
      </c>
      <c r="F16" s="12">
        <f t="shared" ref="F16:F17" si="5">D16-E16-G16-H16</f>
        <v>0</v>
      </c>
      <c r="G16" s="12">
        <f>D16*0%</f>
        <v>0</v>
      </c>
      <c r="H16" s="12">
        <f>D16*10%</f>
        <v>0</v>
      </c>
    </row>
    <row r="17" spans="1:9" s="13" customFormat="1" ht="42.75" hidden="1" customHeight="1" x14ac:dyDescent="0.25">
      <c r="A17" s="10">
        <v>14</v>
      </c>
      <c r="B17" s="48"/>
      <c r="C17" s="26"/>
      <c r="D17" s="28"/>
      <c r="E17" s="19">
        <f t="shared" si="4"/>
        <v>0</v>
      </c>
      <c r="F17" s="12">
        <f t="shared" si="5"/>
        <v>0</v>
      </c>
      <c r="G17" s="12">
        <f>D17*0%</f>
        <v>0</v>
      </c>
      <c r="H17" s="12">
        <f>D17*10%</f>
        <v>0</v>
      </c>
    </row>
    <row r="18" spans="1:9" s="13" customFormat="1" ht="30.75" customHeight="1" x14ac:dyDescent="0.25">
      <c r="A18" s="25"/>
      <c r="B18" s="49"/>
      <c r="C18" s="39" t="s">
        <v>8</v>
      </c>
      <c r="D18" s="40">
        <f>SUM(D4:D17)</f>
        <v>3220000</v>
      </c>
      <c r="E18" s="40">
        <f>SUM(E4:E17)</f>
        <v>2254000</v>
      </c>
      <c r="F18" s="40">
        <f>SUM(F4:F17)</f>
        <v>644000</v>
      </c>
      <c r="G18" s="40">
        <f>SUM(G4:G17)</f>
        <v>0</v>
      </c>
      <c r="H18" s="40">
        <f>SUM(H4:H17)</f>
        <v>322000</v>
      </c>
    </row>
    <row r="19" spans="1:9" s="13" customFormat="1" ht="48.75" customHeight="1" x14ac:dyDescent="0.25">
      <c r="A19" s="50">
        <v>1</v>
      </c>
      <c r="B19" s="29"/>
      <c r="C19" s="42" t="s">
        <v>23</v>
      </c>
      <c r="D19" s="43">
        <v>236317.85</v>
      </c>
      <c r="E19" s="19">
        <f t="shared" si="4"/>
        <v>165422.495</v>
      </c>
      <c r="F19" s="12">
        <f t="shared" ref="F19:F45" si="6">D19-E19-G19-H19</f>
        <v>47263.570000000007</v>
      </c>
      <c r="G19" s="12">
        <f>D19*0%</f>
        <v>0</v>
      </c>
      <c r="H19" s="12">
        <f>D19*10%</f>
        <v>23631.785000000003</v>
      </c>
    </row>
    <row r="20" spans="1:9" s="13" customFormat="1" ht="46.5" customHeight="1" x14ac:dyDescent="0.25">
      <c r="A20" s="50">
        <v>2</v>
      </c>
      <c r="B20" s="41"/>
      <c r="C20" s="42" t="s">
        <v>24</v>
      </c>
      <c r="D20" s="43">
        <v>245416.52</v>
      </c>
      <c r="E20" s="19">
        <f t="shared" si="4"/>
        <v>171791.56399999998</v>
      </c>
      <c r="F20" s="12">
        <f t="shared" si="6"/>
        <v>49083.304000000004</v>
      </c>
      <c r="G20" s="12">
        <f t="shared" ref="G20:G24" si="7">D20*0%</f>
        <v>0</v>
      </c>
      <c r="H20" s="12">
        <f t="shared" ref="H20:H24" si="8">D20*10%</f>
        <v>24541.652000000002</v>
      </c>
    </row>
    <row r="21" spans="1:9" s="13" customFormat="1" ht="27" customHeight="1" x14ac:dyDescent="0.25">
      <c r="A21" s="50">
        <v>3</v>
      </c>
      <c r="B21" s="41"/>
      <c r="C21" s="42" t="s">
        <v>25</v>
      </c>
      <c r="D21" s="43">
        <v>175000</v>
      </c>
      <c r="E21" s="19">
        <f t="shared" si="4"/>
        <v>122499.99999999999</v>
      </c>
      <c r="F21" s="12">
        <f t="shared" si="6"/>
        <v>35000.000000000015</v>
      </c>
      <c r="G21" s="12">
        <f t="shared" si="7"/>
        <v>0</v>
      </c>
      <c r="H21" s="12">
        <f t="shared" si="8"/>
        <v>17500</v>
      </c>
    </row>
    <row r="22" spans="1:9" s="13" customFormat="1" ht="51.75" customHeight="1" x14ac:dyDescent="0.25">
      <c r="A22" s="50">
        <v>4</v>
      </c>
      <c r="B22" s="41"/>
      <c r="C22" s="42" t="s">
        <v>26</v>
      </c>
      <c r="D22" s="43">
        <v>399960</v>
      </c>
      <c r="E22" s="19">
        <f t="shared" si="4"/>
        <v>279972</v>
      </c>
      <c r="F22" s="12">
        <f t="shared" si="6"/>
        <v>79992</v>
      </c>
      <c r="G22" s="12">
        <f t="shared" si="7"/>
        <v>0</v>
      </c>
      <c r="H22" s="12">
        <f t="shared" si="8"/>
        <v>39996</v>
      </c>
    </row>
    <row r="23" spans="1:9" s="13" customFormat="1" ht="81" customHeight="1" x14ac:dyDescent="0.25">
      <c r="A23" s="50">
        <v>5</v>
      </c>
      <c r="B23" s="41"/>
      <c r="C23" s="42" t="s">
        <v>27</v>
      </c>
      <c r="D23" s="43">
        <v>469593.98</v>
      </c>
      <c r="E23" s="19">
        <f t="shared" si="4"/>
        <v>328715.78599999996</v>
      </c>
      <c r="F23" s="12">
        <f t="shared" si="6"/>
        <v>93918.796000000017</v>
      </c>
      <c r="G23" s="12">
        <f t="shared" si="7"/>
        <v>0</v>
      </c>
      <c r="H23" s="12">
        <f t="shared" si="8"/>
        <v>46959.398000000001</v>
      </c>
    </row>
    <row r="24" spans="1:9" s="13" customFormat="1" ht="80.25" customHeight="1" x14ac:dyDescent="0.25">
      <c r="A24" s="50">
        <v>6</v>
      </c>
      <c r="B24" s="41"/>
      <c r="C24" s="42" t="s">
        <v>28</v>
      </c>
      <c r="D24" s="43">
        <v>850043.17</v>
      </c>
      <c r="E24" s="19">
        <f t="shared" si="4"/>
        <v>595030.21900000004</v>
      </c>
      <c r="F24" s="12">
        <f t="shared" si="6"/>
        <v>170008.63399999999</v>
      </c>
      <c r="G24" s="12">
        <f t="shared" si="7"/>
        <v>0</v>
      </c>
      <c r="H24" s="12">
        <f t="shared" si="8"/>
        <v>85004.31700000001</v>
      </c>
    </row>
    <row r="25" spans="1:9" s="13" customFormat="1" ht="43.5" customHeight="1" x14ac:dyDescent="0.25">
      <c r="A25" s="50">
        <v>7</v>
      </c>
      <c r="B25" s="51"/>
      <c r="C25" s="42" t="s">
        <v>29</v>
      </c>
      <c r="D25" s="43">
        <v>630485.14</v>
      </c>
      <c r="E25" s="19">
        <f t="shared" si="4"/>
        <v>441339.598</v>
      </c>
      <c r="F25" s="12">
        <f t="shared" si="6"/>
        <v>126097.02800000002</v>
      </c>
      <c r="G25" s="12">
        <f t="shared" ref="G25:G45" si="9">D25*0%</f>
        <v>0</v>
      </c>
      <c r="H25" s="12">
        <f t="shared" ref="H25:H45" si="10">D25*10%</f>
        <v>63048.514000000003</v>
      </c>
    </row>
    <row r="26" spans="1:9" s="13" customFormat="1" ht="61.5" customHeight="1" x14ac:dyDescent="0.25">
      <c r="A26" s="50">
        <v>8</v>
      </c>
      <c r="B26" s="51"/>
      <c r="C26" s="42" t="s">
        <v>30</v>
      </c>
      <c r="D26" s="43">
        <v>43016.36</v>
      </c>
      <c r="E26" s="19">
        <f t="shared" si="4"/>
        <v>30111.451999999997</v>
      </c>
      <c r="F26" s="12">
        <f t="shared" si="6"/>
        <v>8603.2720000000027</v>
      </c>
      <c r="G26" s="12">
        <f t="shared" si="9"/>
        <v>0</v>
      </c>
      <c r="H26" s="12">
        <f t="shared" si="10"/>
        <v>4301.6360000000004</v>
      </c>
    </row>
    <row r="27" spans="1:9" s="13" customFormat="1" ht="98.25" customHeight="1" x14ac:dyDescent="0.25">
      <c r="A27" s="50">
        <v>9</v>
      </c>
      <c r="B27" s="51"/>
      <c r="C27" s="42" t="s">
        <v>31</v>
      </c>
      <c r="D27" s="43">
        <v>138532.28</v>
      </c>
      <c r="E27" s="19">
        <f t="shared" si="4"/>
        <v>96972.59599999999</v>
      </c>
      <c r="F27" s="12">
        <f t="shared" si="6"/>
        <v>27706.456000000006</v>
      </c>
      <c r="G27" s="12">
        <f t="shared" si="9"/>
        <v>0</v>
      </c>
      <c r="H27" s="12">
        <f t="shared" si="10"/>
        <v>13853.228000000001</v>
      </c>
    </row>
    <row r="28" spans="1:9" s="13" customFormat="1" ht="50.25" customHeight="1" x14ac:dyDescent="0.25">
      <c r="A28" s="50">
        <v>10</v>
      </c>
      <c r="B28" s="51"/>
      <c r="C28" s="42" t="s">
        <v>32</v>
      </c>
      <c r="D28" s="43">
        <v>434493.23</v>
      </c>
      <c r="E28" s="19">
        <f t="shared" si="4"/>
        <v>304145.26099999994</v>
      </c>
      <c r="F28" s="12">
        <f t="shared" si="6"/>
        <v>86898.646000000037</v>
      </c>
      <c r="G28" s="12">
        <f t="shared" si="9"/>
        <v>0</v>
      </c>
      <c r="H28" s="12">
        <f t="shared" si="10"/>
        <v>43449.323000000004</v>
      </c>
    </row>
    <row r="29" spans="1:9" s="13" customFormat="1" ht="45.75" customHeight="1" x14ac:dyDescent="0.25">
      <c r="A29" s="50">
        <v>11</v>
      </c>
      <c r="B29" s="51"/>
      <c r="C29" s="42" t="s">
        <v>33</v>
      </c>
      <c r="D29" s="43">
        <v>1466851.75</v>
      </c>
      <c r="E29" s="19">
        <f t="shared" si="4"/>
        <v>1026796.225</v>
      </c>
      <c r="F29" s="12">
        <f t="shared" si="6"/>
        <v>293370.34999999998</v>
      </c>
      <c r="G29" s="12">
        <f t="shared" si="9"/>
        <v>0</v>
      </c>
      <c r="H29" s="12">
        <f t="shared" si="10"/>
        <v>146685.17500000002</v>
      </c>
    </row>
    <row r="30" spans="1:9" s="13" customFormat="1" ht="39.75" customHeight="1" x14ac:dyDescent="0.25">
      <c r="A30" s="50">
        <v>12</v>
      </c>
      <c r="B30" s="51"/>
      <c r="C30" s="42" t="s">
        <v>34</v>
      </c>
      <c r="D30" s="43">
        <v>50770</v>
      </c>
      <c r="E30" s="19">
        <f t="shared" si="4"/>
        <v>35539</v>
      </c>
      <c r="F30" s="12">
        <f t="shared" si="6"/>
        <v>10154</v>
      </c>
      <c r="G30" s="12">
        <f t="shared" si="9"/>
        <v>0</v>
      </c>
      <c r="H30" s="12">
        <f t="shared" si="10"/>
        <v>5077</v>
      </c>
    </row>
    <row r="31" spans="1:9" s="13" customFormat="1" ht="98.25" customHeight="1" x14ac:dyDescent="0.25">
      <c r="A31" s="50">
        <v>13</v>
      </c>
      <c r="B31" s="51"/>
      <c r="C31" s="42" t="s">
        <v>35</v>
      </c>
      <c r="D31" s="43">
        <v>330000</v>
      </c>
      <c r="E31" s="19">
        <f t="shared" si="4"/>
        <v>230999.99999999997</v>
      </c>
      <c r="F31" s="12">
        <f t="shared" si="6"/>
        <v>66000.000000000029</v>
      </c>
      <c r="G31" s="12">
        <f t="shared" si="9"/>
        <v>0</v>
      </c>
      <c r="H31" s="12">
        <f t="shared" si="10"/>
        <v>33000</v>
      </c>
    </row>
    <row r="32" spans="1:9" s="13" customFormat="1" ht="36" customHeight="1" x14ac:dyDescent="0.25">
      <c r="A32" s="50">
        <v>14</v>
      </c>
      <c r="B32" s="51"/>
      <c r="C32" s="42" t="s">
        <v>36</v>
      </c>
      <c r="D32" s="43">
        <v>380000</v>
      </c>
      <c r="E32" s="19">
        <f t="shared" si="4"/>
        <v>266000</v>
      </c>
      <c r="F32" s="23">
        <f t="shared" si="6"/>
        <v>76000</v>
      </c>
      <c r="G32" s="23">
        <f t="shared" si="9"/>
        <v>0</v>
      </c>
      <c r="H32" s="23">
        <f t="shared" si="10"/>
        <v>38000</v>
      </c>
      <c r="I32" s="13">
        <v>148099.91</v>
      </c>
    </row>
    <row r="33" spans="1:8" s="13" customFormat="1" ht="35.25" customHeight="1" x14ac:dyDescent="0.25">
      <c r="A33" s="50">
        <v>15</v>
      </c>
      <c r="B33" s="51"/>
      <c r="C33" s="42" t="s">
        <v>37</v>
      </c>
      <c r="D33" s="43">
        <v>980000</v>
      </c>
      <c r="E33" s="19">
        <f t="shared" si="4"/>
        <v>686000</v>
      </c>
      <c r="F33" s="12">
        <f t="shared" ref="F33:F36" si="11">D33-E33-G33-H33</f>
        <v>196000</v>
      </c>
      <c r="G33" s="12">
        <f t="shared" ref="G33:G36" si="12">D33*0%</f>
        <v>0</v>
      </c>
      <c r="H33" s="12">
        <f t="shared" ref="H33:H36" si="13">D33*10%</f>
        <v>98000</v>
      </c>
    </row>
    <row r="34" spans="1:8" s="13" customFormat="1" ht="96" customHeight="1" x14ac:dyDescent="0.25">
      <c r="A34" s="50">
        <v>16</v>
      </c>
      <c r="B34" s="51"/>
      <c r="C34" s="42" t="s">
        <v>38</v>
      </c>
      <c r="D34" s="43">
        <v>290000</v>
      </c>
      <c r="E34" s="19">
        <f t="shared" si="4"/>
        <v>203000</v>
      </c>
      <c r="F34" s="12">
        <f t="shared" si="11"/>
        <v>58000</v>
      </c>
      <c r="G34" s="12">
        <f t="shared" si="12"/>
        <v>0</v>
      </c>
      <c r="H34" s="12">
        <f t="shared" si="13"/>
        <v>29000</v>
      </c>
    </row>
    <row r="35" spans="1:8" s="13" customFormat="1" ht="67.5" customHeight="1" x14ac:dyDescent="0.25">
      <c r="A35" s="50">
        <v>17</v>
      </c>
      <c r="B35" s="51"/>
      <c r="C35" s="42" t="s">
        <v>39</v>
      </c>
      <c r="D35" s="43">
        <v>900000</v>
      </c>
      <c r="E35" s="19">
        <f t="shared" si="4"/>
        <v>630000</v>
      </c>
      <c r="F35" s="24">
        <f t="shared" si="11"/>
        <v>180000</v>
      </c>
      <c r="G35" s="24">
        <f t="shared" si="12"/>
        <v>0</v>
      </c>
      <c r="H35" s="24">
        <f t="shared" si="13"/>
        <v>90000</v>
      </c>
    </row>
    <row r="36" spans="1:8" s="13" customFormat="1" ht="49.5" customHeight="1" x14ac:dyDescent="0.25">
      <c r="A36" s="50">
        <v>18</v>
      </c>
      <c r="B36" s="51"/>
      <c r="C36" s="42" t="s">
        <v>40</v>
      </c>
      <c r="D36" s="43">
        <v>300000</v>
      </c>
      <c r="E36" s="19">
        <f t="shared" si="4"/>
        <v>210000</v>
      </c>
      <c r="F36" s="12">
        <f t="shared" si="11"/>
        <v>60000</v>
      </c>
      <c r="G36" s="12">
        <f t="shared" si="12"/>
        <v>0</v>
      </c>
      <c r="H36" s="12">
        <f t="shared" si="13"/>
        <v>30000</v>
      </c>
    </row>
    <row r="37" spans="1:8" s="13" customFormat="1" ht="54.75" customHeight="1" x14ac:dyDescent="0.25">
      <c r="A37" s="50">
        <v>19</v>
      </c>
      <c r="B37" s="51"/>
      <c r="C37" s="42" t="s">
        <v>41</v>
      </c>
      <c r="D37" s="43">
        <v>350000</v>
      </c>
      <c r="E37" s="19">
        <f t="shared" si="4"/>
        <v>244999.99999999997</v>
      </c>
      <c r="F37" s="12">
        <f t="shared" si="6"/>
        <v>70000.000000000029</v>
      </c>
      <c r="G37" s="12">
        <f t="shared" si="9"/>
        <v>0</v>
      </c>
      <c r="H37" s="12">
        <f t="shared" si="10"/>
        <v>35000</v>
      </c>
    </row>
    <row r="38" spans="1:8" s="13" customFormat="1" ht="67.5" customHeight="1" x14ac:dyDescent="0.25">
      <c r="A38" s="50">
        <v>20</v>
      </c>
      <c r="B38" s="51"/>
      <c r="C38" s="42" t="s">
        <v>42</v>
      </c>
      <c r="D38" s="43">
        <v>750000</v>
      </c>
      <c r="E38" s="19">
        <f t="shared" si="4"/>
        <v>525000</v>
      </c>
      <c r="F38" s="12">
        <f t="shared" si="6"/>
        <v>150000</v>
      </c>
      <c r="G38" s="12">
        <f t="shared" si="9"/>
        <v>0</v>
      </c>
      <c r="H38" s="12">
        <f t="shared" si="10"/>
        <v>75000</v>
      </c>
    </row>
    <row r="39" spans="1:8" s="13" customFormat="1" ht="51" customHeight="1" x14ac:dyDescent="0.25">
      <c r="A39" s="50">
        <v>21</v>
      </c>
      <c r="B39" s="51"/>
      <c r="C39" s="42" t="s">
        <v>43</v>
      </c>
      <c r="D39" s="43">
        <v>980000</v>
      </c>
      <c r="E39" s="19">
        <f t="shared" si="4"/>
        <v>686000</v>
      </c>
      <c r="F39" s="12">
        <f t="shared" si="6"/>
        <v>196000</v>
      </c>
      <c r="G39" s="12">
        <f t="shared" si="9"/>
        <v>0</v>
      </c>
      <c r="H39" s="12">
        <f t="shared" si="10"/>
        <v>98000</v>
      </c>
    </row>
    <row r="40" spans="1:8" s="13" customFormat="1" ht="66.75" customHeight="1" x14ac:dyDescent="0.25">
      <c r="A40" s="50">
        <v>22</v>
      </c>
      <c r="B40" s="51"/>
      <c r="C40" s="42" t="s">
        <v>44</v>
      </c>
      <c r="D40" s="43">
        <v>850000</v>
      </c>
      <c r="E40" s="19">
        <f t="shared" si="4"/>
        <v>595000</v>
      </c>
      <c r="F40" s="12">
        <f t="shared" si="6"/>
        <v>170000</v>
      </c>
      <c r="G40" s="12">
        <f t="shared" si="9"/>
        <v>0</v>
      </c>
      <c r="H40" s="12">
        <f t="shared" si="10"/>
        <v>85000</v>
      </c>
    </row>
    <row r="41" spans="1:8" s="13" customFormat="1" ht="69" customHeight="1" x14ac:dyDescent="0.25">
      <c r="A41" s="50">
        <v>23</v>
      </c>
      <c r="B41" s="51"/>
      <c r="C41" s="42" t="s">
        <v>45</v>
      </c>
      <c r="D41" s="43">
        <v>440000</v>
      </c>
      <c r="E41" s="19">
        <f t="shared" si="4"/>
        <v>308000</v>
      </c>
      <c r="F41" s="12">
        <f t="shared" si="6"/>
        <v>88000</v>
      </c>
      <c r="G41" s="12">
        <f t="shared" si="9"/>
        <v>0</v>
      </c>
      <c r="H41" s="12">
        <f t="shared" si="10"/>
        <v>44000</v>
      </c>
    </row>
    <row r="42" spans="1:8" s="13" customFormat="1" ht="51" customHeight="1" x14ac:dyDescent="0.25">
      <c r="A42" s="50">
        <v>24</v>
      </c>
      <c r="B42" s="51"/>
      <c r="C42" s="42" t="s">
        <v>46</v>
      </c>
      <c r="D42" s="43">
        <v>360000</v>
      </c>
      <c r="E42" s="19">
        <f t="shared" si="4"/>
        <v>251999.99999999997</v>
      </c>
      <c r="F42" s="12">
        <f t="shared" si="6"/>
        <v>72000.000000000029</v>
      </c>
      <c r="G42" s="12">
        <f t="shared" si="9"/>
        <v>0</v>
      </c>
      <c r="H42" s="12">
        <f t="shared" si="10"/>
        <v>36000</v>
      </c>
    </row>
    <row r="43" spans="1:8" s="13" customFormat="1" ht="44.25" customHeight="1" x14ac:dyDescent="0.25">
      <c r="A43" s="50">
        <v>25</v>
      </c>
      <c r="B43" s="51"/>
      <c r="C43" s="42" t="s">
        <v>47</v>
      </c>
      <c r="D43" s="43">
        <v>1230000</v>
      </c>
      <c r="E43" s="19">
        <f t="shared" si="4"/>
        <v>861000</v>
      </c>
      <c r="F43" s="12">
        <f t="shared" si="6"/>
        <v>246000</v>
      </c>
      <c r="G43" s="12">
        <f t="shared" si="9"/>
        <v>0</v>
      </c>
      <c r="H43" s="12">
        <f t="shared" si="10"/>
        <v>123000</v>
      </c>
    </row>
    <row r="44" spans="1:8" s="13" customFormat="1" ht="66.75" customHeight="1" x14ac:dyDescent="0.25">
      <c r="A44" s="50">
        <v>26</v>
      </c>
      <c r="B44" s="51"/>
      <c r="C44" s="42" t="s">
        <v>48</v>
      </c>
      <c r="D44" s="43">
        <v>820000</v>
      </c>
      <c r="E44" s="19">
        <f t="shared" si="4"/>
        <v>574000</v>
      </c>
      <c r="F44" s="12">
        <f t="shared" si="6"/>
        <v>164000</v>
      </c>
      <c r="G44" s="12">
        <f t="shared" si="9"/>
        <v>0</v>
      </c>
      <c r="H44" s="12">
        <f t="shared" si="10"/>
        <v>82000</v>
      </c>
    </row>
    <row r="45" spans="1:8" s="13" customFormat="1" ht="41.25" customHeight="1" x14ac:dyDescent="0.25">
      <c r="A45" s="50">
        <v>27</v>
      </c>
      <c r="B45" s="51"/>
      <c r="C45" s="42" t="s">
        <v>49</v>
      </c>
      <c r="D45" s="43">
        <v>400000</v>
      </c>
      <c r="E45" s="19">
        <f t="shared" si="4"/>
        <v>280000</v>
      </c>
      <c r="F45" s="12">
        <f t="shared" si="6"/>
        <v>80000</v>
      </c>
      <c r="G45" s="12">
        <f t="shared" si="9"/>
        <v>0</v>
      </c>
      <c r="H45" s="12">
        <f t="shared" si="10"/>
        <v>40000</v>
      </c>
    </row>
    <row r="46" spans="1:8" s="13" customFormat="1" ht="54" customHeight="1" x14ac:dyDescent="0.25">
      <c r="A46" s="50">
        <v>28</v>
      </c>
      <c r="B46" s="51"/>
      <c r="C46" s="42" t="s">
        <v>50</v>
      </c>
      <c r="D46" s="43">
        <v>950000</v>
      </c>
      <c r="E46" s="19">
        <f t="shared" si="4"/>
        <v>665000</v>
      </c>
      <c r="F46" s="12">
        <f>D46-E46-G46-H46</f>
        <v>190000</v>
      </c>
      <c r="G46" s="12">
        <f t="shared" ref="G46:G53" si="14">D46*0%</f>
        <v>0</v>
      </c>
      <c r="H46" s="12">
        <f t="shared" ref="H46:H52" si="15">D46*10%</f>
        <v>95000</v>
      </c>
    </row>
    <row r="47" spans="1:8" s="13" customFormat="1" ht="24.75" customHeight="1" x14ac:dyDescent="0.25">
      <c r="A47" s="50">
        <v>29</v>
      </c>
      <c r="B47" s="51"/>
      <c r="C47" s="42" t="s">
        <v>51</v>
      </c>
      <c r="D47" s="43">
        <v>119630</v>
      </c>
      <c r="E47" s="19">
        <f t="shared" si="4"/>
        <v>83741</v>
      </c>
      <c r="F47" s="12">
        <f t="shared" ref="F47:F55" si="16">D47-E47-G47-H47</f>
        <v>23926</v>
      </c>
      <c r="G47" s="12">
        <f t="shared" si="14"/>
        <v>0</v>
      </c>
      <c r="H47" s="12">
        <f t="shared" si="15"/>
        <v>11963</v>
      </c>
    </row>
    <row r="48" spans="1:8" s="13" customFormat="1" ht="48.75" customHeight="1" x14ac:dyDescent="0.25">
      <c r="A48" s="50">
        <v>30</v>
      </c>
      <c r="B48" s="51"/>
      <c r="C48" s="42" t="s">
        <v>52</v>
      </c>
      <c r="D48" s="43">
        <v>450000</v>
      </c>
      <c r="E48" s="19">
        <f t="shared" si="4"/>
        <v>315000</v>
      </c>
      <c r="F48" s="12">
        <f t="shared" si="16"/>
        <v>90000</v>
      </c>
      <c r="G48" s="12">
        <f t="shared" si="14"/>
        <v>0</v>
      </c>
      <c r="H48" s="12">
        <f t="shared" si="15"/>
        <v>45000</v>
      </c>
    </row>
    <row r="49" spans="1:8" s="13" customFormat="1" ht="68.25" customHeight="1" x14ac:dyDescent="0.25">
      <c r="A49" s="50">
        <v>31</v>
      </c>
      <c r="B49" s="51"/>
      <c r="C49" s="42" t="s">
        <v>53</v>
      </c>
      <c r="D49" s="43">
        <v>630000</v>
      </c>
      <c r="E49" s="19">
        <f t="shared" si="4"/>
        <v>441000</v>
      </c>
      <c r="F49" s="12">
        <f t="shared" si="16"/>
        <v>126000</v>
      </c>
      <c r="G49" s="12">
        <f t="shared" si="14"/>
        <v>0</v>
      </c>
      <c r="H49" s="12">
        <f t="shared" si="15"/>
        <v>63000</v>
      </c>
    </row>
    <row r="50" spans="1:8" s="13" customFormat="1" ht="84" customHeight="1" x14ac:dyDescent="0.25">
      <c r="A50" s="50">
        <v>32</v>
      </c>
      <c r="B50" s="51"/>
      <c r="C50" s="42" t="s">
        <v>54</v>
      </c>
      <c r="D50" s="43">
        <v>1189558</v>
      </c>
      <c r="E50" s="19">
        <f t="shared" si="4"/>
        <v>832690.6</v>
      </c>
      <c r="F50" s="12">
        <f t="shared" si="16"/>
        <v>297389.5</v>
      </c>
      <c r="G50" s="12">
        <f t="shared" si="14"/>
        <v>0</v>
      </c>
      <c r="H50" s="12">
        <f>D50*5%</f>
        <v>59477.9</v>
      </c>
    </row>
    <row r="51" spans="1:8" s="13" customFormat="1" ht="53.25" customHeight="1" x14ac:dyDescent="0.25">
      <c r="A51" s="50">
        <v>33</v>
      </c>
      <c r="B51" s="51"/>
      <c r="C51" s="42" t="s">
        <v>55</v>
      </c>
      <c r="D51" s="43">
        <v>156212</v>
      </c>
      <c r="E51" s="19">
        <f t="shared" si="4"/>
        <v>109348.4</v>
      </c>
      <c r="F51" s="12">
        <f t="shared" si="16"/>
        <v>31242.400000000005</v>
      </c>
      <c r="G51" s="12">
        <f t="shared" si="14"/>
        <v>0</v>
      </c>
      <c r="H51" s="12">
        <f t="shared" si="15"/>
        <v>15621.2</v>
      </c>
    </row>
    <row r="52" spans="1:8" s="13" customFormat="1" ht="65.25" customHeight="1" x14ac:dyDescent="0.25">
      <c r="A52" s="50">
        <v>34</v>
      </c>
      <c r="B52" s="51"/>
      <c r="C52" s="42" t="s">
        <v>56</v>
      </c>
      <c r="D52" s="43">
        <v>350000</v>
      </c>
      <c r="E52" s="19">
        <f t="shared" si="4"/>
        <v>244999.99999999997</v>
      </c>
      <c r="F52" s="12">
        <f t="shared" si="16"/>
        <v>70000.000000000029</v>
      </c>
      <c r="G52" s="12">
        <f t="shared" si="14"/>
        <v>0</v>
      </c>
      <c r="H52" s="12">
        <f t="shared" si="15"/>
        <v>35000</v>
      </c>
    </row>
    <row r="53" spans="1:8" s="13" customFormat="1" ht="70.5" customHeight="1" x14ac:dyDescent="0.25">
      <c r="A53" s="50">
        <v>35</v>
      </c>
      <c r="B53" s="51"/>
      <c r="C53" s="42" t="s">
        <v>57</v>
      </c>
      <c r="D53" s="43">
        <v>900000</v>
      </c>
      <c r="E53" s="19">
        <f t="shared" si="4"/>
        <v>630000</v>
      </c>
      <c r="F53" s="12">
        <f t="shared" si="16"/>
        <v>180000</v>
      </c>
      <c r="G53" s="12">
        <f t="shared" si="14"/>
        <v>0</v>
      </c>
      <c r="H53" s="12">
        <f t="shared" ref="H53:H57" si="17">D53*10%</f>
        <v>90000</v>
      </c>
    </row>
    <row r="54" spans="1:8" s="13" customFormat="1" ht="55.5" customHeight="1" x14ac:dyDescent="0.25">
      <c r="A54" s="50">
        <v>36</v>
      </c>
      <c r="B54" s="51"/>
      <c r="C54" s="42" t="s">
        <v>58</v>
      </c>
      <c r="D54" s="43">
        <v>239360</v>
      </c>
      <c r="E54" s="19">
        <f t="shared" si="4"/>
        <v>167552</v>
      </c>
      <c r="F54" s="12">
        <f t="shared" si="16"/>
        <v>47872</v>
      </c>
      <c r="G54" s="12">
        <f>D54*0%</f>
        <v>0</v>
      </c>
      <c r="H54" s="12">
        <f t="shared" si="17"/>
        <v>23936</v>
      </c>
    </row>
    <row r="55" spans="1:8" s="13" customFormat="1" ht="51" customHeight="1" x14ac:dyDescent="0.25">
      <c r="A55" s="50">
        <v>37</v>
      </c>
      <c r="B55" s="51"/>
      <c r="C55" s="42" t="s">
        <v>67</v>
      </c>
      <c r="D55" s="27">
        <v>90000</v>
      </c>
      <c r="E55" s="19">
        <f t="shared" si="4"/>
        <v>62999.999999999993</v>
      </c>
      <c r="F55" s="12">
        <f t="shared" si="16"/>
        <v>18000.000000000007</v>
      </c>
      <c r="G55" s="12">
        <f>D55*0%</f>
        <v>0</v>
      </c>
      <c r="H55" s="12">
        <f t="shared" si="17"/>
        <v>9000</v>
      </c>
    </row>
    <row r="56" spans="1:8" s="13" customFormat="1" ht="64.5" customHeight="1" x14ac:dyDescent="0.25">
      <c r="A56" s="50">
        <v>38</v>
      </c>
      <c r="B56" s="51"/>
      <c r="C56" s="42" t="s">
        <v>71</v>
      </c>
      <c r="D56" s="45">
        <v>579094.75</v>
      </c>
      <c r="E56" s="19">
        <f t="shared" si="4"/>
        <v>405366.32499999995</v>
      </c>
      <c r="F56" s="12">
        <f t="shared" ref="F56:F57" si="18">D56-E56-G56-H56</f>
        <v>115818.95000000004</v>
      </c>
      <c r="G56" s="12">
        <f t="shared" ref="G56" si="19">D56*0%</f>
        <v>0</v>
      </c>
      <c r="H56" s="12">
        <f t="shared" si="17"/>
        <v>57909.475000000006</v>
      </c>
    </row>
    <row r="57" spans="1:8" s="13" customFormat="1" ht="78.75" customHeight="1" x14ac:dyDescent="0.25">
      <c r="A57" s="50">
        <v>39</v>
      </c>
      <c r="B57" s="51"/>
      <c r="C57" s="42" t="s">
        <v>72</v>
      </c>
      <c r="D57" s="45">
        <v>1055443.24</v>
      </c>
      <c r="E57" s="19">
        <f t="shared" si="4"/>
        <v>738810.26799999992</v>
      </c>
      <c r="F57" s="12">
        <f t="shared" si="18"/>
        <v>211088.64800000004</v>
      </c>
      <c r="G57" s="12">
        <f>D57*0%</f>
        <v>0</v>
      </c>
      <c r="H57" s="12">
        <f t="shared" si="17"/>
        <v>105544.32400000001</v>
      </c>
    </row>
    <row r="58" spans="1:8" s="13" customFormat="1" ht="27" customHeight="1" x14ac:dyDescent="0.25">
      <c r="A58" s="10"/>
      <c r="B58" s="52"/>
      <c r="C58" s="44" t="s">
        <v>8</v>
      </c>
      <c r="D58" s="53">
        <f>SUM(D19:D57)</f>
        <v>21209778.27</v>
      </c>
      <c r="E58" s="14">
        <f t="shared" ref="E58:H58" si="20">SUM(E19:E57)</f>
        <v>14846844.788999999</v>
      </c>
      <c r="F58" s="14">
        <f t="shared" si="20"/>
        <v>4301433.5539999995</v>
      </c>
      <c r="G58" s="14">
        <f t="shared" si="20"/>
        <v>0</v>
      </c>
      <c r="H58" s="14">
        <f t="shared" si="20"/>
        <v>2061499.9269999999</v>
      </c>
    </row>
    <row r="59" spans="1:8" s="13" customFormat="1" ht="69" customHeight="1" x14ac:dyDescent="0.25">
      <c r="A59" s="10">
        <v>1</v>
      </c>
      <c r="B59" s="29">
        <v>38</v>
      </c>
      <c r="C59" s="54" t="s">
        <v>14</v>
      </c>
      <c r="D59" s="45">
        <v>37000</v>
      </c>
      <c r="E59" s="19">
        <f t="shared" ref="E59:E67" si="21">D59*70%</f>
        <v>25900</v>
      </c>
      <c r="F59" s="12">
        <f t="shared" ref="F59:F67" si="22">D59-E59-G59-H59</f>
        <v>7400</v>
      </c>
      <c r="G59" s="12"/>
      <c r="H59" s="12">
        <f>D59*10%</f>
        <v>3700</v>
      </c>
    </row>
    <row r="60" spans="1:8" s="13" customFormat="1" ht="51" customHeight="1" x14ac:dyDescent="0.25">
      <c r="A60" s="10">
        <v>2</v>
      </c>
      <c r="B60" s="51"/>
      <c r="C60" s="54" t="s">
        <v>15</v>
      </c>
      <c r="D60" s="45">
        <v>330000</v>
      </c>
      <c r="E60" s="19">
        <f t="shared" si="21"/>
        <v>230999.99999999997</v>
      </c>
      <c r="F60" s="12">
        <f t="shared" si="22"/>
        <v>66000.000000000029</v>
      </c>
      <c r="G60" s="12">
        <f>D60*0%</f>
        <v>0</v>
      </c>
      <c r="H60" s="12">
        <f>D60*10%</f>
        <v>33000</v>
      </c>
    </row>
    <row r="61" spans="1:8" s="13" customFormat="1" ht="64.5" customHeight="1" x14ac:dyDescent="0.25">
      <c r="A61" s="10">
        <v>3</v>
      </c>
      <c r="B61" s="51"/>
      <c r="C61" s="54" t="s">
        <v>16</v>
      </c>
      <c r="D61" s="45">
        <v>488440</v>
      </c>
      <c r="E61" s="19">
        <f t="shared" si="21"/>
        <v>341908</v>
      </c>
      <c r="F61" s="12">
        <f t="shared" si="22"/>
        <v>97688</v>
      </c>
      <c r="G61" s="12">
        <f>D61*5%</f>
        <v>24422</v>
      </c>
      <c r="H61" s="12">
        <f t="shared" ref="H61:H64" si="23">D61*5%</f>
        <v>24422</v>
      </c>
    </row>
    <row r="62" spans="1:8" s="13" customFormat="1" ht="51.75" customHeight="1" x14ac:dyDescent="0.25">
      <c r="A62" s="10">
        <v>4</v>
      </c>
      <c r="B62" s="51"/>
      <c r="C62" s="54" t="s">
        <v>17</v>
      </c>
      <c r="D62" s="45">
        <v>413060</v>
      </c>
      <c r="E62" s="19">
        <f t="shared" si="21"/>
        <v>289142</v>
      </c>
      <c r="F62" s="12">
        <f t="shared" si="22"/>
        <v>82612</v>
      </c>
      <c r="G62" s="12">
        <f>D62*5%</f>
        <v>20653</v>
      </c>
      <c r="H62" s="12">
        <f t="shared" si="23"/>
        <v>20653</v>
      </c>
    </row>
    <row r="63" spans="1:8" s="13" customFormat="1" ht="51" customHeight="1" x14ac:dyDescent="0.25">
      <c r="A63" s="10">
        <v>5</v>
      </c>
      <c r="B63" s="51"/>
      <c r="C63" s="54" t="s">
        <v>18</v>
      </c>
      <c r="D63" s="45">
        <v>210000</v>
      </c>
      <c r="E63" s="19">
        <f t="shared" si="21"/>
        <v>147000</v>
      </c>
      <c r="F63" s="12">
        <f t="shared" si="22"/>
        <v>31500</v>
      </c>
      <c r="G63" s="12">
        <f>D63*10%</f>
        <v>21000</v>
      </c>
      <c r="H63" s="12">
        <f t="shared" si="23"/>
        <v>10500</v>
      </c>
    </row>
    <row r="64" spans="1:8" s="13" customFormat="1" ht="63.75" customHeight="1" x14ac:dyDescent="0.25">
      <c r="A64" s="10">
        <v>6</v>
      </c>
      <c r="B64" s="51"/>
      <c r="C64" s="54" t="s">
        <v>19</v>
      </c>
      <c r="D64" s="45">
        <v>546000</v>
      </c>
      <c r="E64" s="19">
        <f t="shared" si="21"/>
        <v>382200</v>
      </c>
      <c r="F64" s="12">
        <f t="shared" si="22"/>
        <v>81900</v>
      </c>
      <c r="G64" s="12">
        <f t="shared" ref="G64" si="24">D64*10%</f>
        <v>54600</v>
      </c>
      <c r="H64" s="12">
        <f t="shared" si="23"/>
        <v>27300</v>
      </c>
    </row>
    <row r="65" spans="1:8" s="13" customFormat="1" ht="50.25" customHeight="1" x14ac:dyDescent="0.25">
      <c r="A65" s="10">
        <v>7</v>
      </c>
      <c r="B65" s="51"/>
      <c r="C65" s="54" t="s">
        <v>20</v>
      </c>
      <c r="D65" s="45">
        <v>164000</v>
      </c>
      <c r="E65" s="19">
        <f t="shared" si="21"/>
        <v>114799.99999999999</v>
      </c>
      <c r="F65" s="12">
        <f t="shared" si="22"/>
        <v>32800.000000000015</v>
      </c>
      <c r="G65" s="12">
        <f>D65*0%</f>
        <v>0</v>
      </c>
      <c r="H65" s="12">
        <f>D65*10%</f>
        <v>16400</v>
      </c>
    </row>
    <row r="66" spans="1:8" s="13" customFormat="1" ht="96.75" customHeight="1" x14ac:dyDescent="0.25">
      <c r="A66" s="10">
        <v>8</v>
      </c>
      <c r="B66" s="51"/>
      <c r="C66" s="54" t="s">
        <v>21</v>
      </c>
      <c r="D66" s="45">
        <v>249000</v>
      </c>
      <c r="E66" s="19">
        <f t="shared" si="21"/>
        <v>174300</v>
      </c>
      <c r="F66" s="12">
        <f t="shared" si="22"/>
        <v>54780</v>
      </c>
      <c r="G66" s="12">
        <f t="shared" ref="G66:G67" si="25">D66*0%</f>
        <v>0</v>
      </c>
      <c r="H66" s="12">
        <f>D66*8%</f>
        <v>19920</v>
      </c>
    </row>
    <row r="67" spans="1:8" s="13" customFormat="1" ht="96.75" customHeight="1" x14ac:dyDescent="0.25">
      <c r="A67" s="10">
        <v>9</v>
      </c>
      <c r="B67" s="51"/>
      <c r="C67" s="54" t="s">
        <v>22</v>
      </c>
      <c r="D67" s="45">
        <v>2000000</v>
      </c>
      <c r="E67" s="19">
        <f t="shared" si="21"/>
        <v>1400000</v>
      </c>
      <c r="F67" s="12">
        <f t="shared" si="22"/>
        <v>400000</v>
      </c>
      <c r="G67" s="12">
        <f t="shared" si="25"/>
        <v>0</v>
      </c>
      <c r="H67" s="12">
        <f>D67*10%</f>
        <v>200000</v>
      </c>
    </row>
    <row r="68" spans="1:8" s="13" customFormat="1" ht="21" customHeight="1" x14ac:dyDescent="0.25">
      <c r="A68" s="10"/>
      <c r="B68" s="55"/>
      <c r="C68" s="39" t="s">
        <v>8</v>
      </c>
      <c r="D68" s="40">
        <f>SUM(D59:D67)</f>
        <v>4437500</v>
      </c>
      <c r="E68" s="14">
        <f t="shared" ref="E68:E73" si="26">D68*70%</f>
        <v>3106250</v>
      </c>
      <c r="F68" s="14">
        <f t="shared" ref="F68:F73" si="27">D68-E68-G68-H68</f>
        <v>854680</v>
      </c>
      <c r="G68" s="14">
        <f>SUM(G59:G67)</f>
        <v>120675</v>
      </c>
      <c r="H68" s="14">
        <f>SUM(H59:H67)</f>
        <v>355895</v>
      </c>
    </row>
    <row r="69" spans="1:8" s="13" customFormat="1" ht="33" hidden="1" customHeight="1" x14ac:dyDescent="0.25">
      <c r="A69" s="10">
        <v>1</v>
      </c>
      <c r="B69" s="56"/>
      <c r="C69" s="18"/>
      <c r="D69" s="21"/>
      <c r="E69" s="19">
        <f t="shared" si="26"/>
        <v>0</v>
      </c>
      <c r="F69" s="12">
        <f t="shared" si="27"/>
        <v>0</v>
      </c>
      <c r="G69" s="12">
        <v>0</v>
      </c>
      <c r="H69" s="12">
        <f>D69*10%</f>
        <v>0</v>
      </c>
    </row>
    <row r="70" spans="1:8" s="13" customFormat="1" ht="40.5" hidden="1" customHeight="1" x14ac:dyDescent="0.25">
      <c r="A70" s="10">
        <v>2</v>
      </c>
      <c r="B70" s="57"/>
      <c r="C70" s="18"/>
      <c r="D70" s="21"/>
      <c r="E70" s="19">
        <f t="shared" si="26"/>
        <v>0</v>
      </c>
      <c r="F70" s="12">
        <f t="shared" si="27"/>
        <v>0</v>
      </c>
      <c r="G70" s="12">
        <v>0</v>
      </c>
      <c r="H70" s="12">
        <f>D70*10%</f>
        <v>0</v>
      </c>
    </row>
    <row r="71" spans="1:8" s="13" customFormat="1" ht="36" hidden="1" customHeight="1" x14ac:dyDescent="0.25">
      <c r="A71" s="10">
        <v>3</v>
      </c>
      <c r="B71" s="57"/>
      <c r="C71" s="18"/>
      <c r="D71" s="21"/>
      <c r="E71" s="19">
        <f t="shared" si="26"/>
        <v>0</v>
      </c>
      <c r="F71" s="12">
        <f t="shared" si="27"/>
        <v>0</v>
      </c>
      <c r="G71" s="12">
        <v>0</v>
      </c>
      <c r="H71" s="12">
        <f>D71*10%</f>
        <v>0</v>
      </c>
    </row>
    <row r="72" spans="1:8" s="13" customFormat="1" ht="47.25" hidden="1" customHeight="1" x14ac:dyDescent="0.25">
      <c r="A72" s="10">
        <v>4</v>
      </c>
      <c r="B72" s="57"/>
      <c r="C72" s="18"/>
      <c r="D72" s="21"/>
      <c r="E72" s="19">
        <f t="shared" si="26"/>
        <v>0</v>
      </c>
      <c r="F72" s="12">
        <f t="shared" si="27"/>
        <v>0</v>
      </c>
      <c r="G72" s="12">
        <v>0</v>
      </c>
      <c r="H72" s="12">
        <f>D72*5%</f>
        <v>0</v>
      </c>
    </row>
    <row r="73" spans="1:8" s="13" customFormat="1" ht="48.75" hidden="1" customHeight="1" x14ac:dyDescent="0.25">
      <c r="A73" s="10">
        <v>5</v>
      </c>
      <c r="B73" s="57"/>
      <c r="C73" s="18"/>
      <c r="D73" s="21"/>
      <c r="E73" s="19">
        <f t="shared" si="26"/>
        <v>0</v>
      </c>
      <c r="F73" s="12">
        <f t="shared" si="27"/>
        <v>0</v>
      </c>
      <c r="G73" s="12">
        <v>0</v>
      </c>
      <c r="H73" s="12">
        <f t="shared" ref="H73" si="28">D73*5%</f>
        <v>0</v>
      </c>
    </row>
    <row r="74" spans="1:8" s="13" customFormat="1" ht="21" hidden="1" customHeight="1" x14ac:dyDescent="0.25">
      <c r="A74" s="10"/>
      <c r="B74" s="58"/>
      <c r="C74" s="17" t="s">
        <v>8</v>
      </c>
      <c r="D74" s="59">
        <f>SUM(D69:D73)</f>
        <v>0</v>
      </c>
      <c r="E74" s="14">
        <f t="shared" ref="E74" si="29">D74*70%</f>
        <v>0</v>
      </c>
      <c r="F74" s="14">
        <f t="shared" ref="F74" si="30">D74-E74-G74-H74</f>
        <v>0</v>
      </c>
      <c r="G74" s="14">
        <f>SUM(G69:G73)</f>
        <v>0</v>
      </c>
      <c r="H74" s="14">
        <f>SUM(H69:H73)</f>
        <v>0</v>
      </c>
    </row>
    <row r="75" spans="1:8" s="13" customFormat="1" ht="15.75" hidden="1" x14ac:dyDescent="0.25">
      <c r="A75" s="10"/>
      <c r="B75" s="15"/>
      <c r="C75" s="11"/>
      <c r="D75" s="14"/>
      <c r="E75" s="12"/>
      <c r="F75" s="12"/>
      <c r="G75" s="12"/>
      <c r="H75" s="12"/>
    </row>
    <row r="76" spans="1:8" s="16" customFormat="1" ht="18.75" x14ac:dyDescent="0.3">
      <c r="A76" s="60"/>
      <c r="B76" s="61"/>
      <c r="C76" s="62" t="s">
        <v>8</v>
      </c>
      <c r="D76" s="14">
        <f>D18+D58+D68+D74</f>
        <v>28867278.27</v>
      </c>
      <c r="E76" s="14">
        <f t="shared" ref="E76" si="31">D76*70%</f>
        <v>20207094.788999997</v>
      </c>
      <c r="F76" s="14">
        <f t="shared" ref="F76" si="32">D76-E76-G76-H76</f>
        <v>5800113.5540000023</v>
      </c>
      <c r="G76" s="14">
        <f>SUM(G18+G58++G68+G74)</f>
        <v>120675</v>
      </c>
      <c r="H76" s="14">
        <f>SUM(H18+H58+H68+H74)</f>
        <v>2739394.9270000001</v>
      </c>
    </row>
    <row r="77" spans="1:8" s="8" customFormat="1" ht="15.75" x14ac:dyDescent="0.25">
      <c r="A77" s="4"/>
      <c r="B77" s="5"/>
      <c r="C77" s="6"/>
      <c r="D77" s="7"/>
      <c r="E77" s="7"/>
      <c r="F77" s="7"/>
      <c r="G77" s="7"/>
      <c r="H77" s="7"/>
    </row>
    <row r="78" spans="1:8" s="8" customFormat="1" x14ac:dyDescent="0.25">
      <c r="A78" s="9"/>
    </row>
    <row r="79" spans="1:8" s="8" customFormat="1" x14ac:dyDescent="0.25">
      <c r="A79" s="9"/>
    </row>
    <row r="83" spans="3:3" hidden="1" x14ac:dyDescent="0.25">
      <c r="C83" s="1" t="s">
        <v>9</v>
      </c>
    </row>
    <row r="84" spans="3:3" hidden="1" x14ac:dyDescent="0.25">
      <c r="C84" s="1" t="s">
        <v>10</v>
      </c>
    </row>
    <row r="85" spans="3:3" hidden="1" x14ac:dyDescent="0.25">
      <c r="C85" s="1" t="s">
        <v>11</v>
      </c>
    </row>
  </sheetData>
  <mergeCells count="9">
    <mergeCell ref="B69:B74"/>
    <mergeCell ref="B19:B58"/>
    <mergeCell ref="B13:B18"/>
    <mergeCell ref="B59:B68"/>
    <mergeCell ref="A1:H1"/>
    <mergeCell ref="A2:A3"/>
    <mergeCell ref="B2:B3"/>
    <mergeCell ref="C2:C3"/>
    <mergeCell ref="D2:H2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Хансен С.В.</dc:creator>
  <cp:lastModifiedBy>Первунинская Н.П.</cp:lastModifiedBy>
  <cp:lastPrinted>2023-03-23T07:25:59Z</cp:lastPrinted>
  <dcterms:created xsi:type="dcterms:W3CDTF">2018-10-15T08:34:42Z</dcterms:created>
  <dcterms:modified xsi:type="dcterms:W3CDTF">2024-11-29T12:53:58Z</dcterms:modified>
</cp:coreProperties>
</file>