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9320" windowHeight="113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H8" i="1"/>
  <c r="G6" i="1"/>
  <c r="H6" i="1"/>
  <c r="H4" i="1"/>
  <c r="G4" i="1"/>
  <c r="H19" i="1"/>
  <c r="G19" i="1"/>
  <c r="E19" i="1"/>
  <c r="H41" i="1"/>
  <c r="H40" i="1"/>
  <c r="F19" i="1" l="1"/>
  <c r="H42" i="1"/>
  <c r="G41" i="1"/>
  <c r="G42" i="1"/>
  <c r="E41" i="1"/>
  <c r="E42" i="1"/>
  <c r="E44" i="1"/>
  <c r="H44" i="1"/>
  <c r="E45" i="1"/>
  <c r="H45" i="1"/>
  <c r="E46" i="1"/>
  <c r="H46" i="1"/>
  <c r="E47" i="1"/>
  <c r="H47" i="1"/>
  <c r="E48" i="1"/>
  <c r="H48" i="1"/>
  <c r="D49" i="1"/>
  <c r="E49" i="1" s="1"/>
  <c r="G4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H37" i="1"/>
  <c r="H38" i="1"/>
  <c r="H36" i="1"/>
  <c r="H35" i="1"/>
  <c r="H34" i="1"/>
  <c r="H33" i="1"/>
  <c r="H32" i="1"/>
  <c r="D17" i="1"/>
  <c r="H5" i="1"/>
  <c r="H7" i="1"/>
  <c r="H9" i="1"/>
  <c r="H10" i="1"/>
  <c r="H11" i="1"/>
  <c r="H12" i="1"/>
  <c r="H13" i="1"/>
  <c r="G5" i="1"/>
  <c r="G7" i="1"/>
  <c r="G9" i="1"/>
  <c r="G10" i="1"/>
  <c r="G11" i="1"/>
  <c r="G12" i="1"/>
  <c r="G13" i="1"/>
  <c r="E5" i="1"/>
  <c r="E6" i="1"/>
  <c r="E7" i="1"/>
  <c r="E8" i="1"/>
  <c r="E9" i="1"/>
  <c r="E10" i="1"/>
  <c r="E11" i="1"/>
  <c r="E12" i="1"/>
  <c r="E13" i="1"/>
  <c r="E4" i="1"/>
  <c r="D39" i="1"/>
  <c r="H26" i="1"/>
  <c r="G26" i="1"/>
  <c r="H25" i="1"/>
  <c r="G25" i="1"/>
  <c r="H24" i="1"/>
  <c r="G24" i="1"/>
  <c r="H20" i="1"/>
  <c r="H21" i="1"/>
  <c r="H22" i="1"/>
  <c r="H23" i="1"/>
  <c r="H27" i="1"/>
  <c r="H28" i="1"/>
  <c r="H29" i="1"/>
  <c r="H30" i="1"/>
  <c r="H31" i="1"/>
  <c r="G20" i="1"/>
  <c r="G21" i="1"/>
  <c r="G22" i="1"/>
  <c r="G23" i="1"/>
  <c r="G27" i="1"/>
  <c r="G28" i="1"/>
  <c r="G29" i="1"/>
  <c r="G30" i="1"/>
  <c r="G31" i="1"/>
  <c r="H18" i="1"/>
  <c r="G18" i="1"/>
  <c r="E18" i="1"/>
  <c r="F47" i="1" l="1"/>
  <c r="F46" i="1"/>
  <c r="F45" i="1"/>
  <c r="F41" i="1"/>
  <c r="F48" i="1"/>
  <c r="H49" i="1"/>
  <c r="F49" i="1" s="1"/>
  <c r="F44" i="1"/>
  <c r="H39" i="1"/>
  <c r="E39" i="1"/>
  <c r="F11" i="1"/>
  <c r="F10" i="1"/>
  <c r="F6" i="1"/>
  <c r="F4" i="1"/>
  <c r="F7" i="1"/>
  <c r="F24" i="1"/>
  <c r="F9" i="1"/>
  <c r="F8" i="1"/>
  <c r="F13" i="1"/>
  <c r="F12" i="1"/>
  <c r="F5" i="1"/>
  <c r="F26" i="1"/>
  <c r="F25" i="1"/>
  <c r="F20" i="1"/>
  <c r="F27" i="1"/>
  <c r="F31" i="1"/>
  <c r="F30" i="1"/>
  <c r="F29" i="1"/>
  <c r="F28" i="1"/>
  <c r="F23" i="1"/>
  <c r="F22" i="1"/>
  <c r="F21" i="1"/>
  <c r="F18" i="1"/>
  <c r="G38" i="1"/>
  <c r="G37" i="1"/>
  <c r="G32" i="1" l="1"/>
  <c r="G33" i="1"/>
  <c r="G34" i="1"/>
  <c r="G35" i="1"/>
  <c r="G36" i="1"/>
  <c r="H16" i="1"/>
  <c r="G16" i="1"/>
  <c r="E16" i="1"/>
  <c r="F36" i="1" l="1"/>
  <c r="F33" i="1"/>
  <c r="F16" i="1"/>
  <c r="F32" i="1"/>
  <c r="F34" i="1"/>
  <c r="F35" i="1"/>
  <c r="F42" i="1" l="1"/>
  <c r="G43" i="1" l="1"/>
  <c r="H43" i="1"/>
  <c r="D43" i="1"/>
  <c r="D51" i="1" s="1"/>
  <c r="E40" i="1"/>
  <c r="F40" i="1" s="1"/>
  <c r="E43" i="1" l="1"/>
  <c r="F43" i="1" s="1"/>
  <c r="G15" i="1"/>
  <c r="H15" i="1"/>
  <c r="G14" i="1"/>
  <c r="G17" i="1" l="1"/>
  <c r="E51" i="1"/>
  <c r="F38" i="1"/>
  <c r="F37" i="1"/>
  <c r="G39" i="1" l="1"/>
  <c r="G51" i="1" s="1"/>
  <c r="F39" i="1" l="1"/>
  <c r="E15" i="1"/>
  <c r="F15" i="1" l="1"/>
  <c r="E14" i="1" l="1"/>
  <c r="E17" i="1" s="1"/>
  <c r="H14" i="1" l="1"/>
  <c r="H17" i="1" s="1"/>
  <c r="H51" i="1" l="1"/>
  <c r="F51" i="1" s="1"/>
  <c r="F14" i="1" l="1"/>
  <c r="F17" i="1" s="1"/>
</calcChain>
</file>

<file path=xl/sharedStrings.xml><?xml version="1.0" encoding="utf-8"?>
<sst xmlns="http://schemas.openxmlformats.org/spreadsheetml/2006/main" count="53" uniqueCount="49">
  <si>
    <t>№№ п/п</t>
  </si>
  <si>
    <t>Наименование МО</t>
  </si>
  <si>
    <t>Название проекта</t>
  </si>
  <si>
    <t>итого</t>
  </si>
  <si>
    <t>областной бюджет</t>
  </si>
  <si>
    <t>бюджет МО</t>
  </si>
  <si>
    <t>пожертвования ЮЛ</t>
  </si>
  <si>
    <t>пожертвования ФЛ</t>
  </si>
  <si>
    <t>ИТОГО:</t>
  </si>
  <si>
    <t>постановление от 01.03.21 № 239</t>
  </si>
  <si>
    <t>постановление от __________ № ___</t>
  </si>
  <si>
    <t>не прошли</t>
  </si>
  <si>
    <t>ТУ "Восточное"</t>
  </si>
  <si>
    <t>Полная стоимость проекта  руб. (в том числе)</t>
  </si>
  <si>
    <t>Изготовление и установка таблички для информационного стенда в сквере "Братья Шамарины"</t>
  </si>
  <si>
    <t>Приобретение сценических костюмов для самодеятельного вокального коллектива Белозерского ДК "Леди-Арт"</t>
  </si>
  <si>
    <t>Благоустройство и озеленеение территории Мемориального комплекса в Парке Победы в г.Белозерске по адресу ул.С.Орлова</t>
  </si>
  <si>
    <t>Обустройство плотомоя в с.Куность на улице Трофимовская</t>
  </si>
  <si>
    <t>Поставка ростовых кукол</t>
  </si>
  <si>
    <t>обустройство пешеходного мостика на улице Молодежная в п.Нижняя Мондома</t>
  </si>
  <si>
    <t>Обустройство тротуара на ул.Советская в п.Нижняя Мондома</t>
  </si>
  <si>
    <t>Поставка звуковой аппаратуры</t>
  </si>
  <si>
    <t>Замена водопроводной трубы в с.Зубово на улицах Гагарина и Космонаатов , с заменой запорной арматуры в смотровом колодце</t>
  </si>
  <si>
    <t>Ремонт водопроводной башни в д.Гаврино</t>
  </si>
  <si>
    <t>Очистка и санитарная обработка резервуара сооружений водопроводных сетей в с.Зуброво, ул.Строителей, дом 13 а</t>
  </si>
  <si>
    <t>Замена водопроводных колонок в д.Гаврино, с.Зубово</t>
  </si>
  <si>
    <t>Прокладка водопроводной трубы к дому №18, ул.Пролетарская, с.Зубово</t>
  </si>
  <si>
    <t>Текущий ремонт здания артезианской скважины в с.Зубово, ул.Строителей, дом 13 а</t>
  </si>
  <si>
    <t>Замена водопроводной трубы ул.Строителей, с.Зубово</t>
  </si>
  <si>
    <t>Обустройство сцены и скамеек для зрителей в парке с.Зубово, ул.Пушкинская</t>
  </si>
  <si>
    <t>Обустройство беседки в д.Великое Село</t>
  </si>
  <si>
    <t>Поставка проектора</t>
  </si>
  <si>
    <t>Обустройство общественного колодца в д.Ванютино</t>
  </si>
  <si>
    <t>Обустройство плотомоев в п.Мегринский, ул.Центральная около домов №65 и №100</t>
  </si>
  <si>
    <t>Поставка звукового и музыкального оборудования</t>
  </si>
  <si>
    <t>Обустройство пешеходного перехода в п.Мегринский, ул.Центральная от дома №71 к дому №72</t>
  </si>
  <si>
    <t>Обустройство общественного колодца в д.Енино</t>
  </si>
  <si>
    <t>Обустройство общественного колодца в д.Титово</t>
  </si>
  <si>
    <t>Обустрой ство плотомоя в д.Текарево</t>
  </si>
  <si>
    <t>Обустройство общественного колодца в д.Глушково</t>
  </si>
  <si>
    <t>Установка фонарей уличного освещения в д.Данилово</t>
  </si>
  <si>
    <t>Установка фонарей уличного освещения в д.Лесуково</t>
  </si>
  <si>
    <t>Установка фонарей уличного освещения в д.Пальцево</t>
  </si>
  <si>
    <t>Обустройство общественного колодца в д.Федурино</t>
  </si>
  <si>
    <t>Приобретение сценических костюмов для участников ансамбля "Селяночка"</t>
  </si>
  <si>
    <t>Обустройство плотомоя в с.Антушево</t>
  </si>
  <si>
    <t>Обустройство общественного колодца в с.Антушево, около дома №60</t>
  </si>
  <si>
    <t>Обустройство общественного колодца в д.Берёзово</t>
  </si>
  <si>
    <t>Муниципальные проекты по участию муниципального образования в реализации проекта "Народный бюджет"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</si>
</sst>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/>
    <xf numFmtId="0" fontId="2" fillId="2" borderId="0" xfId="0" applyFont="1" applyFill="1" applyBorder="1"/>
    <xf numFmtId="4" fontId="2" fillId="2" borderId="0" xfId="0" applyNumberFormat="1" applyFont="1" applyFill="1" applyBorder="1"/>
    <xf numFmtId="0" fontId="3" fillId="2" borderId="0" xfId="0" applyFont="1" applyFill="1"/>
    <xf numFmtId="0" fontId="3" fillId="2" borderId="0" xfId="0" applyFont="1" applyFill="1" applyAlignment="1"/>
    <xf numFmtId="0" fontId="4" fillId="2" borderId="1" xfId="0" applyFont="1" applyFill="1" applyBorder="1" applyAlignment="1"/>
    <xf numFmtId="0" fontId="5" fillId="2" borderId="0" xfId="0" applyFont="1" applyFill="1"/>
    <xf numFmtId="0" fontId="4" fillId="2" borderId="1" xfId="0" applyFont="1" applyFill="1" applyBorder="1"/>
    <xf numFmtId="0" fontId="7" fillId="2" borderId="0" xfId="0" applyFont="1" applyFill="1"/>
    <xf numFmtId="0" fontId="2" fillId="2" borderId="3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vertical="center"/>
    </xf>
    <xf numFmtId="0" fontId="4" fillId="2" borderId="3" xfId="0" applyFont="1" applyFill="1" applyBorder="1" applyAlignment="1"/>
    <xf numFmtId="0" fontId="1" fillId="2" borderId="4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6" fillId="2" borderId="1" xfId="0" applyFont="1" applyFill="1" applyBorder="1" applyAlignment="1"/>
    <xf numFmtId="0" fontId="6" fillId="2" borderId="1" xfId="0" applyFont="1" applyFill="1" applyBorder="1"/>
    <xf numFmtId="0" fontId="4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/>
    <xf numFmtId="0" fontId="0" fillId="0" borderId="0" xfId="0" applyFill="1"/>
    <xf numFmtId="4" fontId="2" fillId="2" borderId="1" xfId="0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2" borderId="7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6" fillId="2" borderId="8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vertical="center"/>
    </xf>
    <xf numFmtId="0" fontId="8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workbookViewId="0">
      <pane xSplit="8" ySplit="3" topLeftCell="I40" activePane="bottomRight" state="frozen"/>
      <selection pane="topRight" activeCell="J1" sqref="J1"/>
      <selection pane="bottomLeft" activeCell="A7" sqref="A7"/>
      <selection pane="bottomRight" activeCell="L8" sqref="L8"/>
    </sheetView>
  </sheetViews>
  <sheetFormatPr defaultRowHeight="15" x14ac:dyDescent="0.25"/>
  <cols>
    <col min="1" max="1" width="4.28515625" style="2" customWidth="1"/>
    <col min="2" max="2" width="21.28515625" style="1" customWidth="1"/>
    <col min="3" max="3" width="27.5703125" style="31" customWidth="1"/>
    <col min="4" max="4" width="18.140625" style="7" customWidth="1"/>
    <col min="5" max="5" width="17.7109375" style="1" customWidth="1"/>
    <col min="6" max="6" width="16.140625" style="1" customWidth="1"/>
    <col min="7" max="7" width="14.85546875" style="1" customWidth="1"/>
    <col min="8" max="8" width="16" style="1" customWidth="1"/>
    <col min="9" max="16384" width="9.140625" style="1"/>
  </cols>
  <sheetData>
    <row r="1" spans="1:8" ht="54.75" customHeight="1" x14ac:dyDescent="0.3">
      <c r="A1" s="51" t="s">
        <v>48</v>
      </c>
      <c r="B1" s="51"/>
      <c r="C1" s="51"/>
      <c r="D1" s="51"/>
      <c r="E1" s="51"/>
      <c r="F1" s="51"/>
      <c r="G1" s="51"/>
      <c r="H1" s="51"/>
    </row>
    <row r="2" spans="1:8" ht="30.75" customHeight="1" x14ac:dyDescent="0.25">
      <c r="A2" s="52" t="s">
        <v>0</v>
      </c>
      <c r="B2" s="54" t="s">
        <v>1</v>
      </c>
      <c r="C2" s="56" t="s">
        <v>2</v>
      </c>
      <c r="D2" s="58" t="s">
        <v>13</v>
      </c>
      <c r="E2" s="59"/>
      <c r="F2" s="59"/>
      <c r="G2" s="59"/>
      <c r="H2" s="60"/>
    </row>
    <row r="3" spans="1:8" ht="41.25" customHeight="1" x14ac:dyDescent="0.25">
      <c r="A3" s="53"/>
      <c r="B3" s="55"/>
      <c r="C3" s="57"/>
      <c r="D3" s="1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ht="51" customHeight="1" x14ac:dyDescent="0.25">
      <c r="A4" s="16">
        <v>1</v>
      </c>
      <c r="B4" s="17"/>
      <c r="C4" s="21" t="s">
        <v>37</v>
      </c>
      <c r="D4" s="33">
        <v>140000</v>
      </c>
      <c r="E4" s="34">
        <f>D4*70%</f>
        <v>98000</v>
      </c>
      <c r="F4" s="35">
        <f>D4-E4-G4-H4</f>
        <v>28000</v>
      </c>
      <c r="G4" s="35">
        <f>D4*0%</f>
        <v>0</v>
      </c>
      <c r="H4" s="35">
        <f>D4*10%</f>
        <v>14000</v>
      </c>
    </row>
    <row r="5" spans="1:8" ht="33.75" customHeight="1" x14ac:dyDescent="0.25">
      <c r="A5" s="16">
        <v>2</v>
      </c>
      <c r="B5" s="17"/>
      <c r="C5" s="21" t="s">
        <v>38</v>
      </c>
      <c r="D5" s="33">
        <v>230000</v>
      </c>
      <c r="E5" s="34">
        <f t="shared" ref="E5:E13" si="0">D5*70%</f>
        <v>161000</v>
      </c>
      <c r="F5" s="35">
        <f t="shared" ref="F5:F13" si="1">D5-E5-G5-H5</f>
        <v>46000</v>
      </c>
      <c r="G5" s="35">
        <f t="shared" ref="G5:G13" si="2">D5*0%</f>
        <v>0</v>
      </c>
      <c r="H5" s="35">
        <f t="shared" ref="H5:H13" si="3">D5*10%</f>
        <v>23000</v>
      </c>
    </row>
    <row r="6" spans="1:8" ht="48.75" customHeight="1" x14ac:dyDescent="0.25">
      <c r="A6" s="16">
        <v>3</v>
      </c>
      <c r="B6" s="17"/>
      <c r="C6" s="21" t="s">
        <v>39</v>
      </c>
      <c r="D6" s="33">
        <v>150000</v>
      </c>
      <c r="E6" s="34">
        <f t="shared" si="0"/>
        <v>105000</v>
      </c>
      <c r="F6" s="35">
        <f t="shared" si="1"/>
        <v>30000</v>
      </c>
      <c r="G6" s="35">
        <f>D6*0%</f>
        <v>0</v>
      </c>
      <c r="H6" s="35">
        <f>D6*10%</f>
        <v>15000</v>
      </c>
    </row>
    <row r="7" spans="1:8" ht="48.75" customHeight="1" x14ac:dyDescent="0.25">
      <c r="A7" s="16">
        <v>4</v>
      </c>
      <c r="B7" s="17"/>
      <c r="C7" s="21" t="s">
        <v>40</v>
      </c>
      <c r="D7" s="33">
        <v>470000</v>
      </c>
      <c r="E7" s="34">
        <f t="shared" si="0"/>
        <v>329000</v>
      </c>
      <c r="F7" s="35">
        <f t="shared" si="1"/>
        <v>94000</v>
      </c>
      <c r="G7" s="35">
        <f t="shared" si="2"/>
        <v>0</v>
      </c>
      <c r="H7" s="35">
        <f t="shared" si="3"/>
        <v>47000</v>
      </c>
    </row>
    <row r="8" spans="1:8" ht="48" customHeight="1" x14ac:dyDescent="0.25">
      <c r="A8" s="16">
        <v>5</v>
      </c>
      <c r="B8" s="17"/>
      <c r="C8" s="21" t="s">
        <v>41</v>
      </c>
      <c r="D8" s="33">
        <v>300000</v>
      </c>
      <c r="E8" s="34">
        <f t="shared" si="0"/>
        <v>210000</v>
      </c>
      <c r="F8" s="35">
        <f t="shared" si="1"/>
        <v>60000</v>
      </c>
      <c r="G8" s="35">
        <f>D8*0%</f>
        <v>0</v>
      </c>
      <c r="H8" s="35">
        <f>D8*10%</f>
        <v>30000</v>
      </c>
    </row>
    <row r="9" spans="1:8" ht="51" customHeight="1" x14ac:dyDescent="0.25">
      <c r="A9" s="16">
        <v>6</v>
      </c>
      <c r="B9" s="17"/>
      <c r="C9" s="21" t="s">
        <v>42</v>
      </c>
      <c r="D9" s="33">
        <v>430000</v>
      </c>
      <c r="E9" s="34">
        <f t="shared" si="0"/>
        <v>301000</v>
      </c>
      <c r="F9" s="35">
        <f t="shared" si="1"/>
        <v>86000</v>
      </c>
      <c r="G9" s="35">
        <f t="shared" si="2"/>
        <v>0</v>
      </c>
      <c r="H9" s="35">
        <f t="shared" si="3"/>
        <v>43000</v>
      </c>
    </row>
    <row r="10" spans="1:8" ht="47.25" customHeight="1" x14ac:dyDescent="0.25">
      <c r="A10" s="16">
        <v>7</v>
      </c>
      <c r="B10" s="17"/>
      <c r="C10" s="21" t="s">
        <v>43</v>
      </c>
      <c r="D10" s="33">
        <v>300000</v>
      </c>
      <c r="E10" s="34">
        <f t="shared" si="0"/>
        <v>210000</v>
      </c>
      <c r="F10" s="35">
        <f t="shared" si="1"/>
        <v>60000</v>
      </c>
      <c r="G10" s="35">
        <f t="shared" si="2"/>
        <v>0</v>
      </c>
      <c r="H10" s="35">
        <f t="shared" si="3"/>
        <v>30000</v>
      </c>
    </row>
    <row r="11" spans="1:8" ht="33.75" customHeight="1" x14ac:dyDescent="0.25">
      <c r="A11" s="16">
        <v>8</v>
      </c>
      <c r="B11" s="14" t="s">
        <v>12</v>
      </c>
      <c r="C11" s="21" t="s">
        <v>45</v>
      </c>
      <c r="D11" s="33">
        <v>200000</v>
      </c>
      <c r="E11" s="34">
        <f t="shared" si="0"/>
        <v>140000</v>
      </c>
      <c r="F11" s="35">
        <f t="shared" si="1"/>
        <v>40000</v>
      </c>
      <c r="G11" s="35">
        <f t="shared" si="2"/>
        <v>0</v>
      </c>
      <c r="H11" s="35">
        <f t="shared" si="3"/>
        <v>20000</v>
      </c>
    </row>
    <row r="12" spans="1:8" ht="67.5" customHeight="1" x14ac:dyDescent="0.25">
      <c r="A12" s="16">
        <v>9</v>
      </c>
      <c r="B12" s="48"/>
      <c r="C12" s="21" t="s">
        <v>46</v>
      </c>
      <c r="D12" s="33">
        <v>150000</v>
      </c>
      <c r="E12" s="34">
        <f t="shared" si="0"/>
        <v>105000</v>
      </c>
      <c r="F12" s="35">
        <f t="shared" si="1"/>
        <v>30000</v>
      </c>
      <c r="G12" s="35">
        <f t="shared" si="2"/>
        <v>0</v>
      </c>
      <c r="H12" s="35">
        <f t="shared" si="3"/>
        <v>15000</v>
      </c>
    </row>
    <row r="13" spans="1:8" ht="51.75" customHeight="1" x14ac:dyDescent="0.25">
      <c r="A13" s="16">
        <v>10</v>
      </c>
      <c r="B13" s="48"/>
      <c r="C13" s="21" t="s">
        <v>47</v>
      </c>
      <c r="D13" s="33">
        <v>250000</v>
      </c>
      <c r="E13" s="34">
        <f t="shared" si="0"/>
        <v>175000</v>
      </c>
      <c r="F13" s="35">
        <f t="shared" si="1"/>
        <v>50000</v>
      </c>
      <c r="G13" s="35">
        <f t="shared" si="2"/>
        <v>0</v>
      </c>
      <c r="H13" s="35">
        <f t="shared" si="3"/>
        <v>25000</v>
      </c>
    </row>
    <row r="14" spans="1:8" s="10" customFormat="1" ht="48" hidden="1" customHeight="1" x14ac:dyDescent="0.25">
      <c r="A14" s="9">
        <v>12</v>
      </c>
      <c r="B14" s="48"/>
      <c r="C14" s="22"/>
      <c r="D14" s="32"/>
      <c r="E14" s="34">
        <f>D14*70%</f>
        <v>0</v>
      </c>
      <c r="F14" s="35">
        <f>D14-E14-G14-H14</f>
        <v>0</v>
      </c>
      <c r="G14" s="35">
        <f>D14*0%</f>
        <v>0</v>
      </c>
      <c r="H14" s="35">
        <f>D14*10%</f>
        <v>0</v>
      </c>
    </row>
    <row r="15" spans="1:8" s="10" customFormat="1" ht="48" hidden="1" customHeight="1" x14ac:dyDescent="0.25">
      <c r="A15" s="9">
        <v>13</v>
      </c>
      <c r="B15" s="48"/>
      <c r="C15" s="22"/>
      <c r="D15" s="32"/>
      <c r="E15" s="34">
        <f t="shared" ref="E15:E38" si="4">D15*70%</f>
        <v>0</v>
      </c>
      <c r="F15" s="35">
        <f t="shared" ref="F15:F16" si="5">D15-E15-G15-H15</f>
        <v>0</v>
      </c>
      <c r="G15" s="35">
        <f>D15*0%</f>
        <v>0</v>
      </c>
      <c r="H15" s="35">
        <f>D15*10%</f>
        <v>0</v>
      </c>
    </row>
    <row r="16" spans="1:8" s="10" customFormat="1" ht="42.75" hidden="1" customHeight="1" x14ac:dyDescent="0.25">
      <c r="A16" s="9">
        <v>14</v>
      </c>
      <c r="B16" s="48"/>
      <c r="C16" s="22"/>
      <c r="D16" s="32"/>
      <c r="E16" s="34">
        <f t="shared" si="4"/>
        <v>0</v>
      </c>
      <c r="F16" s="35">
        <f t="shared" si="5"/>
        <v>0</v>
      </c>
      <c r="G16" s="35">
        <f>D16*0%</f>
        <v>0</v>
      </c>
      <c r="H16" s="35">
        <f>D16*10%</f>
        <v>0</v>
      </c>
    </row>
    <row r="17" spans="1:8" s="10" customFormat="1" ht="30.75" customHeight="1" x14ac:dyDescent="0.25">
      <c r="A17" s="15"/>
      <c r="B17" s="49"/>
      <c r="C17" s="23" t="s">
        <v>8</v>
      </c>
      <c r="D17" s="36">
        <f>SUM(D4:D16)</f>
        <v>2620000</v>
      </c>
      <c r="E17" s="36">
        <f>SUM(E4:E16)</f>
        <v>1834000</v>
      </c>
      <c r="F17" s="36">
        <f>SUM(F4:F16)</f>
        <v>524000</v>
      </c>
      <c r="G17" s="36">
        <f>SUM(G4:G16)</f>
        <v>0</v>
      </c>
      <c r="H17" s="36">
        <f>SUM(H4:H16)</f>
        <v>262000</v>
      </c>
    </row>
    <row r="18" spans="1:8" s="10" customFormat="1" ht="48.75" customHeight="1" x14ac:dyDescent="0.25">
      <c r="A18" s="18">
        <v>1</v>
      </c>
      <c r="B18" s="44"/>
      <c r="C18" s="21" t="s">
        <v>17</v>
      </c>
      <c r="D18" s="33">
        <v>236317.85</v>
      </c>
      <c r="E18" s="34">
        <f t="shared" si="4"/>
        <v>165422.495</v>
      </c>
      <c r="F18" s="35">
        <f t="shared" ref="F18:F31" si="6">D18-E18-G18-H18</f>
        <v>47263.570000000007</v>
      </c>
      <c r="G18" s="35">
        <f>D18*0%</f>
        <v>0</v>
      </c>
      <c r="H18" s="35">
        <f>D18*10%</f>
        <v>23631.785000000003</v>
      </c>
    </row>
    <row r="19" spans="1:8" s="10" customFormat="1" ht="27" customHeight="1" x14ac:dyDescent="0.25">
      <c r="A19" s="18">
        <v>2</v>
      </c>
      <c r="B19" s="45"/>
      <c r="C19" s="21" t="s">
        <v>18</v>
      </c>
      <c r="D19" s="33">
        <v>175000</v>
      </c>
      <c r="E19" s="34">
        <f t="shared" si="4"/>
        <v>122499.99999999999</v>
      </c>
      <c r="F19" s="35">
        <f t="shared" si="6"/>
        <v>35000.000000000015</v>
      </c>
      <c r="G19" s="35">
        <f t="shared" ref="G19" si="7">D19*0%</f>
        <v>0</v>
      </c>
      <c r="H19" s="35">
        <f t="shared" ref="H19" si="8">D19*10%</f>
        <v>17500</v>
      </c>
    </row>
    <row r="20" spans="1:8" s="10" customFormat="1" ht="61.5" customHeight="1" x14ac:dyDescent="0.25">
      <c r="A20" s="18">
        <v>3</v>
      </c>
      <c r="B20" s="46"/>
      <c r="C20" s="21" t="s">
        <v>19</v>
      </c>
      <c r="D20" s="33">
        <v>43016.36</v>
      </c>
      <c r="E20" s="34">
        <f t="shared" si="4"/>
        <v>30111.451999999997</v>
      </c>
      <c r="F20" s="35">
        <f t="shared" si="6"/>
        <v>8603.2720000000027</v>
      </c>
      <c r="G20" s="35">
        <f t="shared" ref="G20:G31" si="9">D20*0%</f>
        <v>0</v>
      </c>
      <c r="H20" s="35">
        <f t="shared" ref="H20:H31" si="10">D20*10%</f>
        <v>4301.6360000000004</v>
      </c>
    </row>
    <row r="21" spans="1:8" s="10" customFormat="1" ht="45.75" customHeight="1" x14ac:dyDescent="0.25">
      <c r="A21" s="18">
        <v>4</v>
      </c>
      <c r="B21" s="46"/>
      <c r="C21" s="21" t="s">
        <v>20</v>
      </c>
      <c r="D21" s="33">
        <v>1466851.75</v>
      </c>
      <c r="E21" s="34">
        <f t="shared" si="4"/>
        <v>1026796.225</v>
      </c>
      <c r="F21" s="35">
        <f t="shared" si="6"/>
        <v>293370.34999999998</v>
      </c>
      <c r="G21" s="35">
        <f t="shared" si="9"/>
        <v>0</v>
      </c>
      <c r="H21" s="35">
        <f t="shared" si="10"/>
        <v>146685.17500000002</v>
      </c>
    </row>
    <row r="22" spans="1:8" s="10" customFormat="1" ht="39.75" customHeight="1" x14ac:dyDescent="0.25">
      <c r="A22" s="18">
        <v>5</v>
      </c>
      <c r="B22" s="46"/>
      <c r="C22" s="21" t="s">
        <v>21</v>
      </c>
      <c r="D22" s="33">
        <v>50770</v>
      </c>
      <c r="E22" s="34">
        <f t="shared" si="4"/>
        <v>35539</v>
      </c>
      <c r="F22" s="35">
        <f t="shared" si="6"/>
        <v>10154</v>
      </c>
      <c r="G22" s="35">
        <f t="shared" si="9"/>
        <v>0</v>
      </c>
      <c r="H22" s="35">
        <f t="shared" si="10"/>
        <v>5077</v>
      </c>
    </row>
    <row r="23" spans="1:8" s="10" customFormat="1" ht="98.25" customHeight="1" x14ac:dyDescent="0.25">
      <c r="A23" s="18">
        <v>6</v>
      </c>
      <c r="B23" s="46"/>
      <c r="C23" s="21" t="s">
        <v>22</v>
      </c>
      <c r="D23" s="33">
        <v>330000</v>
      </c>
      <c r="E23" s="34">
        <f t="shared" si="4"/>
        <v>230999.99999999997</v>
      </c>
      <c r="F23" s="35">
        <f t="shared" si="6"/>
        <v>66000.000000000029</v>
      </c>
      <c r="G23" s="35">
        <f t="shared" si="9"/>
        <v>0</v>
      </c>
      <c r="H23" s="35">
        <f t="shared" si="10"/>
        <v>33000</v>
      </c>
    </row>
    <row r="24" spans="1:8" s="10" customFormat="1" ht="35.25" customHeight="1" x14ac:dyDescent="0.25">
      <c r="A24" s="18">
        <v>7</v>
      </c>
      <c r="B24" s="46"/>
      <c r="C24" s="21" t="s">
        <v>23</v>
      </c>
      <c r="D24" s="33">
        <v>980000</v>
      </c>
      <c r="E24" s="34">
        <f t="shared" si="4"/>
        <v>686000</v>
      </c>
      <c r="F24" s="35">
        <f t="shared" ref="F24:F26" si="11">D24-E24-G24-H24</f>
        <v>196000</v>
      </c>
      <c r="G24" s="35">
        <f t="shared" ref="G24:G26" si="12">D24*0%</f>
        <v>0</v>
      </c>
      <c r="H24" s="35">
        <f t="shared" ref="H24:H26" si="13">D24*10%</f>
        <v>98000</v>
      </c>
    </row>
    <row r="25" spans="1:8" s="10" customFormat="1" ht="96" customHeight="1" x14ac:dyDescent="0.25">
      <c r="A25" s="18">
        <v>8</v>
      </c>
      <c r="B25" s="46"/>
      <c r="C25" s="21" t="s">
        <v>24</v>
      </c>
      <c r="D25" s="33">
        <v>290000</v>
      </c>
      <c r="E25" s="34">
        <f t="shared" si="4"/>
        <v>203000</v>
      </c>
      <c r="F25" s="35">
        <f t="shared" si="11"/>
        <v>58000</v>
      </c>
      <c r="G25" s="35">
        <f t="shared" si="12"/>
        <v>0</v>
      </c>
      <c r="H25" s="35">
        <f t="shared" si="13"/>
        <v>29000</v>
      </c>
    </row>
    <row r="26" spans="1:8" s="10" customFormat="1" ht="49.5" customHeight="1" x14ac:dyDescent="0.25">
      <c r="A26" s="18">
        <v>9</v>
      </c>
      <c r="B26" s="46"/>
      <c r="C26" s="21" t="s">
        <v>25</v>
      </c>
      <c r="D26" s="33">
        <v>300000</v>
      </c>
      <c r="E26" s="34">
        <f t="shared" si="4"/>
        <v>210000</v>
      </c>
      <c r="F26" s="35">
        <f t="shared" si="11"/>
        <v>60000</v>
      </c>
      <c r="G26" s="35">
        <f t="shared" si="12"/>
        <v>0</v>
      </c>
      <c r="H26" s="35">
        <f t="shared" si="13"/>
        <v>30000</v>
      </c>
    </row>
    <row r="27" spans="1:8" s="10" customFormat="1" ht="54.75" customHeight="1" x14ac:dyDescent="0.25">
      <c r="A27" s="18">
        <v>10</v>
      </c>
      <c r="B27" s="46"/>
      <c r="C27" s="21" t="s">
        <v>26</v>
      </c>
      <c r="D27" s="33">
        <v>350000</v>
      </c>
      <c r="E27" s="34">
        <f t="shared" si="4"/>
        <v>244999.99999999997</v>
      </c>
      <c r="F27" s="35">
        <f t="shared" si="6"/>
        <v>70000.000000000029</v>
      </c>
      <c r="G27" s="35">
        <f t="shared" si="9"/>
        <v>0</v>
      </c>
      <c r="H27" s="35">
        <f t="shared" si="10"/>
        <v>35000</v>
      </c>
    </row>
    <row r="28" spans="1:8" s="10" customFormat="1" ht="69" customHeight="1" x14ac:dyDescent="0.25">
      <c r="A28" s="18">
        <v>11</v>
      </c>
      <c r="B28" s="46"/>
      <c r="C28" s="21" t="s">
        <v>27</v>
      </c>
      <c r="D28" s="33">
        <v>440000</v>
      </c>
      <c r="E28" s="34">
        <f t="shared" si="4"/>
        <v>308000</v>
      </c>
      <c r="F28" s="35">
        <f t="shared" si="6"/>
        <v>88000</v>
      </c>
      <c r="G28" s="35">
        <f t="shared" si="9"/>
        <v>0</v>
      </c>
      <c r="H28" s="35">
        <f t="shared" si="10"/>
        <v>44000</v>
      </c>
    </row>
    <row r="29" spans="1:8" s="10" customFormat="1" ht="51" customHeight="1" x14ac:dyDescent="0.25">
      <c r="A29" s="18">
        <v>12</v>
      </c>
      <c r="B29" s="46"/>
      <c r="C29" s="21" t="s">
        <v>28</v>
      </c>
      <c r="D29" s="33">
        <v>360000</v>
      </c>
      <c r="E29" s="34">
        <f t="shared" si="4"/>
        <v>251999.99999999997</v>
      </c>
      <c r="F29" s="35">
        <f t="shared" si="6"/>
        <v>72000.000000000029</v>
      </c>
      <c r="G29" s="35">
        <f t="shared" si="9"/>
        <v>0</v>
      </c>
      <c r="H29" s="35">
        <f t="shared" si="10"/>
        <v>36000</v>
      </c>
    </row>
    <row r="30" spans="1:8" s="10" customFormat="1" ht="66.75" customHeight="1" x14ac:dyDescent="0.25">
      <c r="A30" s="18">
        <v>13</v>
      </c>
      <c r="B30" s="46"/>
      <c r="C30" s="21" t="s">
        <v>29</v>
      </c>
      <c r="D30" s="33">
        <v>820000</v>
      </c>
      <c r="E30" s="34">
        <f t="shared" si="4"/>
        <v>574000</v>
      </c>
      <c r="F30" s="35">
        <f t="shared" si="6"/>
        <v>164000</v>
      </c>
      <c r="G30" s="35">
        <f t="shared" si="9"/>
        <v>0</v>
      </c>
      <c r="H30" s="35">
        <f t="shared" si="10"/>
        <v>82000</v>
      </c>
    </row>
    <row r="31" spans="1:8" s="10" customFormat="1" ht="41.25" customHeight="1" x14ac:dyDescent="0.25">
      <c r="A31" s="18">
        <v>14</v>
      </c>
      <c r="B31" s="46"/>
      <c r="C31" s="21" t="s">
        <v>30</v>
      </c>
      <c r="D31" s="33">
        <v>400000</v>
      </c>
      <c r="E31" s="34">
        <f t="shared" si="4"/>
        <v>280000</v>
      </c>
      <c r="F31" s="35">
        <f t="shared" si="6"/>
        <v>80000</v>
      </c>
      <c r="G31" s="35">
        <f t="shared" si="9"/>
        <v>0</v>
      </c>
      <c r="H31" s="35">
        <f t="shared" si="10"/>
        <v>40000</v>
      </c>
    </row>
    <row r="32" spans="1:8" s="10" customFormat="1" ht="24.75" customHeight="1" x14ac:dyDescent="0.25">
      <c r="A32" s="18">
        <v>15</v>
      </c>
      <c r="B32" s="46"/>
      <c r="C32" s="21" t="s">
        <v>31</v>
      </c>
      <c r="D32" s="33">
        <v>119630</v>
      </c>
      <c r="E32" s="34">
        <f t="shared" si="4"/>
        <v>83741</v>
      </c>
      <c r="F32" s="35">
        <f t="shared" ref="F32:F38" si="14">D32-E32-G32-H32</f>
        <v>23926</v>
      </c>
      <c r="G32" s="35">
        <f t="shared" ref="G32:G36" si="15">D32*0%</f>
        <v>0</v>
      </c>
      <c r="H32" s="35">
        <f t="shared" ref="H32:H36" si="16">D32*10%</f>
        <v>11963</v>
      </c>
    </row>
    <row r="33" spans="1:8" s="10" customFormat="1" ht="48.75" customHeight="1" x14ac:dyDescent="0.25">
      <c r="A33" s="18">
        <v>16</v>
      </c>
      <c r="B33" s="46"/>
      <c r="C33" s="21" t="s">
        <v>32</v>
      </c>
      <c r="D33" s="33">
        <v>450000</v>
      </c>
      <c r="E33" s="34">
        <f t="shared" si="4"/>
        <v>315000</v>
      </c>
      <c r="F33" s="35">
        <f t="shared" si="14"/>
        <v>90000</v>
      </c>
      <c r="G33" s="35">
        <f t="shared" si="15"/>
        <v>0</v>
      </c>
      <c r="H33" s="35">
        <f t="shared" si="16"/>
        <v>45000</v>
      </c>
    </row>
    <row r="34" spans="1:8" s="10" customFormat="1" ht="68.25" customHeight="1" x14ac:dyDescent="0.25">
      <c r="A34" s="18">
        <v>17</v>
      </c>
      <c r="B34" s="46"/>
      <c r="C34" s="21" t="s">
        <v>33</v>
      </c>
      <c r="D34" s="33">
        <v>630000</v>
      </c>
      <c r="E34" s="34">
        <f t="shared" si="4"/>
        <v>441000</v>
      </c>
      <c r="F34" s="35">
        <f t="shared" si="14"/>
        <v>126000</v>
      </c>
      <c r="G34" s="35">
        <f t="shared" si="15"/>
        <v>0</v>
      </c>
      <c r="H34" s="35">
        <f t="shared" si="16"/>
        <v>63000</v>
      </c>
    </row>
    <row r="35" spans="1:8" s="10" customFormat="1" ht="53.25" customHeight="1" x14ac:dyDescent="0.25">
      <c r="A35" s="18">
        <v>18</v>
      </c>
      <c r="B35" s="46"/>
      <c r="C35" s="21" t="s">
        <v>34</v>
      </c>
      <c r="D35" s="33">
        <v>156212</v>
      </c>
      <c r="E35" s="34">
        <f t="shared" si="4"/>
        <v>109348.4</v>
      </c>
      <c r="F35" s="35">
        <f t="shared" si="14"/>
        <v>31242.400000000005</v>
      </c>
      <c r="G35" s="35">
        <f t="shared" si="15"/>
        <v>0</v>
      </c>
      <c r="H35" s="35">
        <f t="shared" si="16"/>
        <v>15621.2</v>
      </c>
    </row>
    <row r="36" spans="1:8" s="10" customFormat="1" ht="65.25" customHeight="1" x14ac:dyDescent="0.25">
      <c r="A36" s="18">
        <v>19</v>
      </c>
      <c r="B36" s="46"/>
      <c r="C36" s="21" t="s">
        <v>35</v>
      </c>
      <c r="D36" s="33">
        <v>350000</v>
      </c>
      <c r="E36" s="34">
        <f t="shared" si="4"/>
        <v>244999.99999999997</v>
      </c>
      <c r="F36" s="35">
        <f t="shared" si="14"/>
        <v>70000.000000000029</v>
      </c>
      <c r="G36" s="35">
        <f t="shared" si="15"/>
        <v>0</v>
      </c>
      <c r="H36" s="35">
        <f t="shared" si="16"/>
        <v>35000</v>
      </c>
    </row>
    <row r="37" spans="1:8" s="10" customFormat="1" ht="55.5" customHeight="1" x14ac:dyDescent="0.25">
      <c r="A37" s="18">
        <v>20</v>
      </c>
      <c r="B37" s="46"/>
      <c r="C37" s="21" t="s">
        <v>36</v>
      </c>
      <c r="D37" s="33">
        <v>239360</v>
      </c>
      <c r="E37" s="34">
        <f t="shared" si="4"/>
        <v>167552</v>
      </c>
      <c r="F37" s="35">
        <f t="shared" si="14"/>
        <v>47872</v>
      </c>
      <c r="G37" s="35">
        <f>D37*0%</f>
        <v>0</v>
      </c>
      <c r="H37" s="35">
        <f t="shared" ref="H37:H38" si="17">D37*10%</f>
        <v>23936</v>
      </c>
    </row>
    <row r="38" spans="1:8" s="10" customFormat="1" ht="51" customHeight="1" x14ac:dyDescent="0.25">
      <c r="A38" s="18">
        <v>21</v>
      </c>
      <c r="B38" s="46"/>
      <c r="C38" s="21" t="s">
        <v>44</v>
      </c>
      <c r="D38" s="32">
        <v>90000</v>
      </c>
      <c r="E38" s="34">
        <f t="shared" si="4"/>
        <v>62999.999999999993</v>
      </c>
      <c r="F38" s="35">
        <f t="shared" si="14"/>
        <v>18000.000000000007</v>
      </c>
      <c r="G38" s="35">
        <f>D38*0%</f>
        <v>0</v>
      </c>
      <c r="H38" s="35">
        <f t="shared" si="17"/>
        <v>9000</v>
      </c>
    </row>
    <row r="39" spans="1:8" s="10" customFormat="1" ht="27" customHeight="1" x14ac:dyDescent="0.25">
      <c r="A39" s="9"/>
      <c r="B39" s="47"/>
      <c r="C39" s="24" t="s">
        <v>8</v>
      </c>
      <c r="D39" s="37">
        <f>SUM(D18:D38)</f>
        <v>8277157.96</v>
      </c>
      <c r="E39" s="38">
        <f>SUM(E18:E38)</f>
        <v>5794010.5720000006</v>
      </c>
      <c r="F39" s="38">
        <f>SUM(F18:F38)</f>
        <v>1655431.5919999999</v>
      </c>
      <c r="G39" s="38">
        <f>SUM(G18:G38)</f>
        <v>0</v>
      </c>
      <c r="H39" s="38">
        <f>SUM(H18:H38)</f>
        <v>827715.79599999997</v>
      </c>
    </row>
    <row r="40" spans="1:8" s="10" customFormat="1" ht="69" customHeight="1" x14ac:dyDescent="0.25">
      <c r="A40" s="9">
        <v>1</v>
      </c>
      <c r="B40" s="44">
        <v>38</v>
      </c>
      <c r="C40" s="21" t="s">
        <v>14</v>
      </c>
      <c r="D40" s="33">
        <v>37000</v>
      </c>
      <c r="E40" s="34">
        <f t="shared" ref="E40:E42" si="18">D40*70%</f>
        <v>25900</v>
      </c>
      <c r="F40" s="35">
        <f t="shared" ref="F40:F42" si="19">D40-E40-G40-H40</f>
        <v>7400</v>
      </c>
      <c r="G40" s="35"/>
      <c r="H40" s="35">
        <f>D40*10%</f>
        <v>3700</v>
      </c>
    </row>
    <row r="41" spans="1:8" s="10" customFormat="1" ht="96.75" customHeight="1" x14ac:dyDescent="0.25">
      <c r="A41" s="9">
        <v>2</v>
      </c>
      <c r="B41" s="46"/>
      <c r="C41" s="21" t="s">
        <v>15</v>
      </c>
      <c r="D41" s="33">
        <v>249000</v>
      </c>
      <c r="E41" s="34">
        <f t="shared" si="18"/>
        <v>174300</v>
      </c>
      <c r="F41" s="35">
        <f t="shared" si="19"/>
        <v>54780</v>
      </c>
      <c r="G41" s="35">
        <f t="shared" ref="G41:G42" si="20">D41*0%</f>
        <v>0</v>
      </c>
      <c r="H41" s="35">
        <f>D41*8%</f>
        <v>19920</v>
      </c>
    </row>
    <row r="42" spans="1:8" s="10" customFormat="1" ht="96.75" customHeight="1" x14ac:dyDescent="0.25">
      <c r="A42" s="9">
        <v>3</v>
      </c>
      <c r="B42" s="46"/>
      <c r="C42" s="21" t="s">
        <v>16</v>
      </c>
      <c r="D42" s="33">
        <v>2000000</v>
      </c>
      <c r="E42" s="34">
        <f t="shared" si="18"/>
        <v>1400000</v>
      </c>
      <c r="F42" s="35">
        <f t="shared" si="19"/>
        <v>400000</v>
      </c>
      <c r="G42" s="35">
        <f t="shared" si="20"/>
        <v>0</v>
      </c>
      <c r="H42" s="35">
        <f>D42*10%</f>
        <v>200000</v>
      </c>
    </row>
    <row r="43" spans="1:8" s="10" customFormat="1" ht="21" customHeight="1" x14ac:dyDescent="0.25">
      <c r="A43" s="9"/>
      <c r="B43" s="50"/>
      <c r="C43" s="23" t="s">
        <v>8</v>
      </c>
      <c r="D43" s="36">
        <f>SUM(D40:D42)</f>
        <v>2286000</v>
      </c>
      <c r="E43" s="38">
        <f t="shared" ref="E43:E48" si="21">D43*70%</f>
        <v>1600200</v>
      </c>
      <c r="F43" s="38">
        <f t="shared" ref="F43:F48" si="22">D43-E43-G43-H43</f>
        <v>462180</v>
      </c>
      <c r="G43" s="38">
        <f>SUM(G40:G42)</f>
        <v>0</v>
      </c>
      <c r="H43" s="38">
        <f>SUM(H40:H42)</f>
        <v>223620</v>
      </c>
    </row>
    <row r="44" spans="1:8" s="10" customFormat="1" ht="33" hidden="1" customHeight="1" x14ac:dyDescent="0.25">
      <c r="A44" s="9">
        <v>1</v>
      </c>
      <c r="B44" s="41"/>
      <c r="C44" s="25"/>
      <c r="D44" s="39"/>
      <c r="E44" s="34">
        <f t="shared" si="21"/>
        <v>0</v>
      </c>
      <c r="F44" s="35">
        <f t="shared" si="22"/>
        <v>0</v>
      </c>
      <c r="G44" s="35">
        <v>0</v>
      </c>
      <c r="H44" s="35">
        <f>D44*10%</f>
        <v>0</v>
      </c>
    </row>
    <row r="45" spans="1:8" s="10" customFormat="1" ht="40.5" hidden="1" customHeight="1" x14ac:dyDescent="0.25">
      <c r="A45" s="9">
        <v>2</v>
      </c>
      <c r="B45" s="42"/>
      <c r="C45" s="25"/>
      <c r="D45" s="39"/>
      <c r="E45" s="34">
        <f t="shared" si="21"/>
        <v>0</v>
      </c>
      <c r="F45" s="35">
        <f t="shared" si="22"/>
        <v>0</v>
      </c>
      <c r="G45" s="35">
        <v>0</v>
      </c>
      <c r="H45" s="35">
        <f>D45*10%</f>
        <v>0</v>
      </c>
    </row>
    <row r="46" spans="1:8" s="10" customFormat="1" ht="36" hidden="1" customHeight="1" x14ac:dyDescent="0.25">
      <c r="A46" s="9">
        <v>3</v>
      </c>
      <c r="B46" s="42"/>
      <c r="C46" s="25"/>
      <c r="D46" s="39"/>
      <c r="E46" s="34">
        <f t="shared" si="21"/>
        <v>0</v>
      </c>
      <c r="F46" s="35">
        <f t="shared" si="22"/>
        <v>0</v>
      </c>
      <c r="G46" s="35">
        <v>0</v>
      </c>
      <c r="H46" s="35">
        <f>D46*10%</f>
        <v>0</v>
      </c>
    </row>
    <row r="47" spans="1:8" s="10" customFormat="1" ht="47.25" hidden="1" customHeight="1" x14ac:dyDescent="0.25">
      <c r="A47" s="9">
        <v>4</v>
      </c>
      <c r="B47" s="42"/>
      <c r="C47" s="25"/>
      <c r="D47" s="39"/>
      <c r="E47" s="34">
        <f t="shared" si="21"/>
        <v>0</v>
      </c>
      <c r="F47" s="35">
        <f t="shared" si="22"/>
        <v>0</v>
      </c>
      <c r="G47" s="35">
        <v>0</v>
      </c>
      <c r="H47" s="35">
        <f>D47*5%</f>
        <v>0</v>
      </c>
    </row>
    <row r="48" spans="1:8" s="10" customFormat="1" ht="48.75" hidden="1" customHeight="1" x14ac:dyDescent="0.25">
      <c r="A48" s="9">
        <v>5</v>
      </c>
      <c r="B48" s="42"/>
      <c r="C48" s="25"/>
      <c r="D48" s="39"/>
      <c r="E48" s="34">
        <f t="shared" si="21"/>
        <v>0</v>
      </c>
      <c r="F48" s="35">
        <f t="shared" si="22"/>
        <v>0</v>
      </c>
      <c r="G48" s="35">
        <v>0</v>
      </c>
      <c r="H48" s="35">
        <f t="shared" ref="H48" si="23">D48*5%</f>
        <v>0</v>
      </c>
    </row>
    <row r="49" spans="1:8" s="10" customFormat="1" ht="21" hidden="1" customHeight="1" x14ac:dyDescent="0.25">
      <c r="A49" s="9"/>
      <c r="B49" s="43"/>
      <c r="C49" s="26" t="s">
        <v>8</v>
      </c>
      <c r="D49" s="40">
        <f>SUM(D44:D48)</f>
        <v>0</v>
      </c>
      <c r="E49" s="38">
        <f t="shared" ref="E49" si="24">D49*70%</f>
        <v>0</v>
      </c>
      <c r="F49" s="38">
        <f t="shared" ref="F49" si="25">D49-E49-G49-H49</f>
        <v>0</v>
      </c>
      <c r="G49" s="38">
        <f>SUM(G44:G48)</f>
        <v>0</v>
      </c>
      <c r="H49" s="38">
        <f>SUM(H44:H48)</f>
        <v>0</v>
      </c>
    </row>
    <row r="50" spans="1:8" s="10" customFormat="1" ht="15.75" hidden="1" x14ac:dyDescent="0.25">
      <c r="A50" s="9"/>
      <c r="B50" s="11"/>
      <c r="C50" s="27"/>
      <c r="D50" s="38"/>
      <c r="E50" s="35"/>
      <c r="F50" s="35"/>
      <c r="G50" s="35"/>
      <c r="H50" s="35"/>
    </row>
    <row r="51" spans="1:8" s="12" customFormat="1" ht="18.75" x14ac:dyDescent="0.3">
      <c r="A51" s="19"/>
      <c r="B51" s="20"/>
      <c r="C51" s="28" t="s">
        <v>8</v>
      </c>
      <c r="D51" s="38">
        <f>D17+D39+D43+D49</f>
        <v>13183157.960000001</v>
      </c>
      <c r="E51" s="38">
        <f t="shared" ref="E51" si="26">D51*70%</f>
        <v>9228210.5720000006</v>
      </c>
      <c r="F51" s="38">
        <f t="shared" ref="F51" si="27">D51-E51-G51-H51</f>
        <v>2641611.5920000002</v>
      </c>
      <c r="G51" s="38">
        <f>SUM(G17+G39++G43+G49)</f>
        <v>0</v>
      </c>
      <c r="H51" s="38">
        <f>SUM(H17+H39+H43+H49)</f>
        <v>1313335.7960000001</v>
      </c>
    </row>
    <row r="52" spans="1:8" s="7" customFormat="1" ht="15.75" x14ac:dyDescent="0.25">
      <c r="A52" s="4"/>
      <c r="B52" s="5"/>
      <c r="C52" s="29"/>
      <c r="D52" s="6"/>
      <c r="E52" s="6"/>
      <c r="F52" s="6"/>
      <c r="G52" s="6"/>
      <c r="H52" s="6"/>
    </row>
    <row r="53" spans="1:8" s="7" customFormat="1" x14ac:dyDescent="0.25">
      <c r="A53" s="8"/>
      <c r="C53" s="30"/>
    </row>
    <row r="54" spans="1:8" s="7" customFormat="1" x14ac:dyDescent="0.25">
      <c r="A54" s="8"/>
      <c r="C54" s="30"/>
    </row>
    <row r="58" spans="1:8" hidden="1" x14ac:dyDescent="0.25">
      <c r="C58" s="31" t="s">
        <v>9</v>
      </c>
    </row>
    <row r="59" spans="1:8" hidden="1" x14ac:dyDescent="0.25">
      <c r="C59" s="31" t="s">
        <v>10</v>
      </c>
    </row>
    <row r="60" spans="1:8" hidden="1" x14ac:dyDescent="0.25">
      <c r="C60" s="31" t="s">
        <v>11</v>
      </c>
    </row>
  </sheetData>
  <mergeCells count="9">
    <mergeCell ref="A1:H1"/>
    <mergeCell ref="A2:A3"/>
    <mergeCell ref="B2:B3"/>
    <mergeCell ref="C2:C3"/>
    <mergeCell ref="D2:H2"/>
    <mergeCell ref="B44:B49"/>
    <mergeCell ref="B18:B39"/>
    <mergeCell ref="B12:B17"/>
    <mergeCell ref="B40:B43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Хансен С.В.</dc:creator>
  <cp:lastModifiedBy>Первунинская Н.П.</cp:lastModifiedBy>
  <cp:lastPrinted>2023-03-23T07:25:59Z</cp:lastPrinted>
  <dcterms:created xsi:type="dcterms:W3CDTF">2018-10-15T08:34:42Z</dcterms:created>
  <dcterms:modified xsi:type="dcterms:W3CDTF">2025-05-07T08:36:28Z</dcterms:modified>
</cp:coreProperties>
</file>