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9320" windowHeight="113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H5" i="1" l="1"/>
  <c r="F5" i="1" s="1"/>
  <c r="G5" i="1"/>
  <c r="E5" i="1"/>
  <c r="H53" i="1"/>
  <c r="G53" i="1"/>
  <c r="F53" i="1"/>
  <c r="E53" i="1"/>
  <c r="E39" i="1" l="1"/>
  <c r="E38" i="1"/>
  <c r="E37" i="1"/>
  <c r="E73" i="1"/>
  <c r="E18" i="1"/>
  <c r="E8" i="1"/>
  <c r="E4" i="1"/>
  <c r="E50" i="1"/>
  <c r="E49" i="1"/>
  <c r="E48" i="1"/>
  <c r="E47" i="1"/>
  <c r="E45" i="1"/>
  <c r="E42" i="1"/>
  <c r="E41" i="1"/>
  <c r="E40" i="1"/>
  <c r="E36" i="1"/>
  <c r="E34" i="1"/>
  <c r="E26" i="1"/>
  <c r="E25" i="1"/>
  <c r="E24" i="1"/>
  <c r="G67" i="1"/>
  <c r="H67" i="1"/>
  <c r="G66" i="1"/>
  <c r="H66" i="1"/>
  <c r="G64" i="1" l="1"/>
  <c r="F64" i="1" s="1"/>
  <c r="G68" i="1"/>
  <c r="H68" i="1"/>
  <c r="E68" i="1"/>
  <c r="H15" i="1"/>
  <c r="H16" i="1"/>
  <c r="H17" i="1"/>
  <c r="H18" i="1"/>
  <c r="H19" i="1"/>
  <c r="G15" i="1"/>
  <c r="G16" i="1"/>
  <c r="G17" i="1"/>
  <c r="G18" i="1"/>
  <c r="G19" i="1"/>
  <c r="F19" i="1"/>
  <c r="E15" i="1"/>
  <c r="F15" i="1" s="1"/>
  <c r="E16" i="1"/>
  <c r="E17" i="1"/>
  <c r="F18" i="1"/>
  <c r="E19" i="1"/>
  <c r="D23" i="1"/>
  <c r="F16" i="1" l="1"/>
  <c r="F17" i="1"/>
  <c r="G9" i="1"/>
  <c r="H9" i="1"/>
  <c r="G7" i="1"/>
  <c r="H7" i="1"/>
  <c r="H4" i="1"/>
  <c r="G4" i="1"/>
  <c r="H55" i="1"/>
  <c r="H25" i="1"/>
  <c r="H26" i="1"/>
  <c r="H27" i="1"/>
  <c r="H28" i="1"/>
  <c r="H29" i="1"/>
  <c r="G25" i="1"/>
  <c r="G26" i="1"/>
  <c r="G27" i="1"/>
  <c r="G28" i="1"/>
  <c r="G29" i="1"/>
  <c r="E27" i="1"/>
  <c r="E28" i="1"/>
  <c r="F28" i="1" s="1"/>
  <c r="E29" i="1"/>
  <c r="F29" i="1" s="1"/>
  <c r="H71" i="1"/>
  <c r="H64" i="1"/>
  <c r="F25" i="1" l="1"/>
  <c r="F27" i="1"/>
  <c r="F26" i="1"/>
  <c r="H72" i="1"/>
  <c r="H70" i="1"/>
  <c r="H65" i="1"/>
  <c r="G65" i="1"/>
  <c r="G71" i="1"/>
  <c r="G72" i="1"/>
  <c r="E71" i="1"/>
  <c r="E72" i="1"/>
  <c r="E74" i="1"/>
  <c r="H74" i="1"/>
  <c r="E75" i="1"/>
  <c r="H75" i="1"/>
  <c r="E76" i="1"/>
  <c r="H76" i="1"/>
  <c r="E77" i="1"/>
  <c r="H77" i="1"/>
  <c r="E78" i="1"/>
  <c r="H78" i="1"/>
  <c r="D79" i="1"/>
  <c r="E79" i="1" s="1"/>
  <c r="G79" i="1"/>
  <c r="E30" i="1"/>
  <c r="E31" i="1"/>
  <c r="E32" i="1"/>
  <c r="E33" i="1"/>
  <c r="E35" i="1"/>
  <c r="E43" i="1"/>
  <c r="E44" i="1"/>
  <c r="E46" i="1"/>
  <c r="E51" i="1"/>
  <c r="E52" i="1"/>
  <c r="E54" i="1"/>
  <c r="E55" i="1"/>
  <c r="E56" i="1"/>
  <c r="E57" i="1"/>
  <c r="E58" i="1"/>
  <c r="E59" i="1"/>
  <c r="E60" i="1"/>
  <c r="E61" i="1"/>
  <c r="E62" i="1"/>
  <c r="H58" i="1"/>
  <c r="H59" i="1"/>
  <c r="H60" i="1"/>
  <c r="H61" i="1"/>
  <c r="H62" i="1"/>
  <c r="H57" i="1"/>
  <c r="H56" i="1"/>
  <c r="H54" i="1"/>
  <c r="H52" i="1"/>
  <c r="H51" i="1"/>
  <c r="H6" i="1"/>
  <c r="H8" i="1"/>
  <c r="H10" i="1"/>
  <c r="H11" i="1"/>
  <c r="H12" i="1"/>
  <c r="H13" i="1"/>
  <c r="H14" i="1"/>
  <c r="G6" i="1"/>
  <c r="G8" i="1"/>
  <c r="G10" i="1"/>
  <c r="G11" i="1"/>
  <c r="G12" i="1"/>
  <c r="G13" i="1"/>
  <c r="G14" i="1"/>
  <c r="E6" i="1"/>
  <c r="E7" i="1"/>
  <c r="E9" i="1"/>
  <c r="E10" i="1"/>
  <c r="E11" i="1"/>
  <c r="E12" i="1"/>
  <c r="E13" i="1"/>
  <c r="E14" i="1"/>
  <c r="D63" i="1"/>
  <c r="H41" i="1"/>
  <c r="G41" i="1"/>
  <c r="H40" i="1"/>
  <c r="G40" i="1"/>
  <c r="H39" i="1"/>
  <c r="G39" i="1"/>
  <c r="H38" i="1"/>
  <c r="G38" i="1"/>
  <c r="H30" i="1"/>
  <c r="H31" i="1"/>
  <c r="H32" i="1"/>
  <c r="H33" i="1"/>
  <c r="H34" i="1"/>
  <c r="H35" i="1"/>
  <c r="H36" i="1"/>
  <c r="H37" i="1"/>
  <c r="H42" i="1"/>
  <c r="H43" i="1"/>
  <c r="H44" i="1"/>
  <c r="H45" i="1"/>
  <c r="H46" i="1"/>
  <c r="H47" i="1"/>
  <c r="H48" i="1"/>
  <c r="H49" i="1"/>
  <c r="H50" i="1"/>
  <c r="G30" i="1"/>
  <c r="G31" i="1"/>
  <c r="G32" i="1"/>
  <c r="G33" i="1"/>
  <c r="G34" i="1"/>
  <c r="G35" i="1"/>
  <c r="G36" i="1"/>
  <c r="G37" i="1"/>
  <c r="G42" i="1"/>
  <c r="G43" i="1"/>
  <c r="G44" i="1"/>
  <c r="G45" i="1"/>
  <c r="G46" i="1"/>
  <c r="G47" i="1"/>
  <c r="G48" i="1"/>
  <c r="G49" i="1"/>
  <c r="G50" i="1"/>
  <c r="H24" i="1"/>
  <c r="G24" i="1"/>
  <c r="F77" i="1" l="1"/>
  <c r="F76" i="1"/>
  <c r="F75" i="1"/>
  <c r="F71" i="1"/>
  <c r="F78" i="1"/>
  <c r="H79" i="1"/>
  <c r="F79" i="1" s="1"/>
  <c r="F74" i="1"/>
  <c r="H63" i="1"/>
  <c r="E63" i="1"/>
  <c r="F12" i="1"/>
  <c r="F11" i="1"/>
  <c r="F7" i="1"/>
  <c r="F4" i="1"/>
  <c r="F33" i="1"/>
  <c r="F8" i="1"/>
  <c r="F38" i="1"/>
  <c r="F10" i="1"/>
  <c r="F9" i="1"/>
  <c r="F14" i="1"/>
  <c r="F6" i="1"/>
  <c r="F13" i="1"/>
  <c r="F41" i="1"/>
  <c r="F30" i="1"/>
  <c r="F37" i="1"/>
  <c r="F32" i="1"/>
  <c r="F39" i="1"/>
  <c r="F43" i="1"/>
  <c r="F31" i="1"/>
  <c r="F44" i="1"/>
  <c r="F42" i="1"/>
  <c r="F50" i="1"/>
  <c r="F49" i="1"/>
  <c r="F48" i="1"/>
  <c r="F47" i="1"/>
  <c r="F46" i="1"/>
  <c r="F45" i="1"/>
  <c r="F40" i="1"/>
  <c r="F36" i="1"/>
  <c r="F35" i="1"/>
  <c r="F34" i="1"/>
  <c r="F24" i="1"/>
  <c r="G60" i="1"/>
  <c r="G59" i="1"/>
  <c r="G52" i="1" l="1"/>
  <c r="G54" i="1"/>
  <c r="G55" i="1"/>
  <c r="G56" i="1"/>
  <c r="G57" i="1"/>
  <c r="G58" i="1"/>
  <c r="F57" i="1" l="1"/>
  <c r="F58" i="1"/>
  <c r="F52" i="1"/>
  <c r="F55" i="1"/>
  <c r="F54" i="1"/>
  <c r="F56" i="1"/>
  <c r="G70" i="1"/>
  <c r="E70" i="1"/>
  <c r="F70" i="1" l="1"/>
  <c r="F72" i="1" l="1"/>
  <c r="H69" i="1"/>
  <c r="G69" i="1"/>
  <c r="G73" i="1" l="1"/>
  <c r="H73" i="1"/>
  <c r="D73" i="1"/>
  <c r="D81" i="1" s="1"/>
  <c r="E69" i="1"/>
  <c r="F69" i="1" s="1"/>
  <c r="F68" i="1"/>
  <c r="E67" i="1"/>
  <c r="F67" i="1" s="1"/>
  <c r="E66" i="1"/>
  <c r="F66" i="1" s="1"/>
  <c r="E65" i="1"/>
  <c r="E64" i="1"/>
  <c r="F73" i="1" l="1"/>
  <c r="G21" i="1"/>
  <c r="H21" i="1"/>
  <c r="G20" i="1"/>
  <c r="G23" i="1" s="1"/>
  <c r="G51" i="1"/>
  <c r="G62" i="1"/>
  <c r="F51" i="1" l="1"/>
  <c r="F60" i="1"/>
  <c r="F59" i="1"/>
  <c r="G61" i="1" l="1"/>
  <c r="G63" i="1" s="1"/>
  <c r="G81" i="1" s="1"/>
  <c r="F61" i="1" l="1"/>
  <c r="F62" i="1"/>
  <c r="F63" i="1" l="1"/>
  <c r="E21" i="1"/>
  <c r="F21" i="1" l="1"/>
  <c r="E20" i="1" l="1"/>
  <c r="E23" i="1" s="1"/>
  <c r="E81" i="1" s="1"/>
  <c r="H20" i="1" l="1"/>
  <c r="H23" i="1" s="1"/>
  <c r="H81" i="1" l="1"/>
  <c r="F81" i="1" s="1"/>
  <c r="F20" i="1" l="1"/>
  <c r="F23" i="1" s="1"/>
</calcChain>
</file>

<file path=xl/sharedStrings.xml><?xml version="1.0" encoding="utf-8"?>
<sst xmlns="http://schemas.openxmlformats.org/spreadsheetml/2006/main" count="74" uniqueCount="70">
  <si>
    <t>№№ п/п</t>
  </si>
  <si>
    <t>Наименование МО</t>
  </si>
  <si>
    <t>Название проекта</t>
  </si>
  <si>
    <t>итого</t>
  </si>
  <si>
    <t>областной бюджет</t>
  </si>
  <si>
    <t>бюджет МО</t>
  </si>
  <si>
    <t>пожертвования ЮЛ</t>
  </si>
  <si>
    <t>пожертвования ФЛ</t>
  </si>
  <si>
    <t>ИТОГО:</t>
  </si>
  <si>
    <t>постановление от 01.03.21 № 239</t>
  </si>
  <si>
    <t>постановление от __________ № ___</t>
  </si>
  <si>
    <t>не прошли</t>
  </si>
  <si>
    <t>ТУ "Восточное"</t>
  </si>
  <si>
    <t>Полная стоимость проекта  руб. (в том числе)</t>
  </si>
  <si>
    <t>Спил аварийных деревьев с.Зубово</t>
  </si>
  <si>
    <t>Благоустройство территории Мемориального комплекса в Парке Победы в г.Белозерске по ул.Орлова (2 этап)</t>
  </si>
  <si>
    <t>Приобретение сценических костюмов и обуви для коллективов МБУК БМО "Центр культурного развития"</t>
  </si>
  <si>
    <t>Приобретение игрового оборудования для Белозерского Дома культуры</t>
  </si>
  <si>
    <t>Приобретение широкоформатного сублимационного принтера для Белозерского Дома культуры</t>
  </si>
  <si>
    <t>Ремонт системы водоснабжения в центральном смотровом колодце в с.Зубово, ул. Строителей, д.13 а</t>
  </si>
  <si>
    <t>Прокладка водопровода в д. Митино, ул. Центральная с установлением водоразборной колонки</t>
  </si>
  <si>
    <t>Обустройство общественного колодца в с.Зубово, ул. Лесная около  дома 20</t>
  </si>
  <si>
    <t>Разборка старых бесхозных строений в     с.Зубово ул. Гагарина дом 15, ул. Строителей дом 39, ул. Пушкинская дом 1.</t>
  </si>
  <si>
    <t>Обустройство плотомоев  в с.Зубово ул. Мира около дома 4 а и ул. Речная около дома  31, ул.Лечебная около дома 22</t>
  </si>
  <si>
    <t>Ремонт двух крылец с пандусом в Шольском Доме Культуры</t>
  </si>
  <si>
    <t>Обустройство уличной сцены и скамеек у Шольского Дома Культуры</t>
  </si>
  <si>
    <t xml:space="preserve">Поставка ростовых кукол </t>
  </si>
  <si>
    <t xml:space="preserve">Обустройство плотомоя у озера  в с.Георгиевское  </t>
  </si>
  <si>
    <t>Обустройство общественного колодца в п.Визьма, ул. Гороховая  д. 1</t>
  </si>
  <si>
    <t>Разборка старых бесхозных строений   в п.Визьма, ул. Центральная, дом 15 и  ул. Гороховая, дом 1</t>
  </si>
  <si>
    <t xml:space="preserve"> Спил аварийных деревьев на общественном кладбище д.Климшин Бор </t>
  </si>
  <si>
    <t xml:space="preserve">Благоустройство территории около памятника Воинам, погибшим в годы ВОВ в п. Мегринский </t>
  </si>
  <si>
    <t xml:space="preserve">Обустройство   плотомоев в п. Мегринский, ул. Центральная дом 37 и дом 72  </t>
  </si>
  <si>
    <t>Поставка    звукового и музыкального оборудования для Панинского Клуба</t>
  </si>
  <si>
    <t>Обустройство деревянных мостков для подхода к общественному кладбищу д. Верхняя Мондома</t>
  </si>
  <si>
    <t>Ремонт водопроводных колодцев с заменой водоразборных колонок в п.Нижняя Мондома ул.Лесная д.8 и ул.Комарова,д.11</t>
  </si>
  <si>
    <t>Ремонт водопроводного колодца в п.Нижняя Мондома, ул.Лесная, д.2</t>
  </si>
  <si>
    <t>Обустройство плотомоя с.Куность ул. Центральная</t>
  </si>
  <si>
    <t>Спиливание аварийных деревьев в п.Нижняя Мондома, с.Куность</t>
  </si>
  <si>
    <t xml:space="preserve">Расчистка подхода к межпоселенческому кладбищу между с.Маэкса и с.Куность от древесно-кустарниковой растительности </t>
  </si>
  <si>
    <t>Танцевальная площадка в с.Куность</t>
  </si>
  <si>
    <t>Обустройство общественного колодца в д. Емельяновская и д.Верхняя Мондома</t>
  </si>
  <si>
    <t>Обустройство общественного колодца в д. Дресвянка с подходом к нему</t>
  </si>
  <si>
    <t xml:space="preserve"> Обустройство общественных колодцев в п.Лаврово по улице Великосельской у д.№1, по улице Стадионовской у д.№5, по улице Строительной у д.№18</t>
  </si>
  <si>
    <t>Спил аварийных деревьев на общественном кладбище п. Лаврово</t>
  </si>
  <si>
    <t>Обустройство подхода к плотомою в с.Куность ул.Школьная</t>
  </si>
  <si>
    <t>Обустроойство плотомоя в д.Карл Либкнехт около дома 27</t>
  </si>
  <si>
    <t>Благоустройство территории городского кладбища города Белозерска</t>
  </si>
  <si>
    <t>Замена водопровоных труб на водоочистной станции в д.Зорино</t>
  </si>
  <si>
    <t>Установка светильников уличного освещения в д. Великое Село</t>
  </si>
  <si>
    <t>Обустройство плотомоя в с. Антушево</t>
  </si>
  <si>
    <t>Спил дерева в с. Антушево</t>
  </si>
  <si>
    <t>Углубление колодца в д. Большое Заречье</t>
  </si>
  <si>
    <t xml:space="preserve">Обустройство щита объявлений в д.Глушково </t>
  </si>
  <si>
    <t>Приобретение реквизита для проведения спортивно-развлекательных мероприятий</t>
  </si>
  <si>
    <t>Обустройство плотомоя в д. Зорино</t>
  </si>
  <si>
    <t>Обустройство детской игровой площадки в д. Никоновская</t>
  </si>
  <si>
    <t>Обустройство прохода к озеру Лозко-Азатское в д. Орлово</t>
  </si>
  <si>
    <t>Обустройство беседки в д. Пальцево</t>
  </si>
  <si>
    <t>Обустройство беседки в д. Перховта</t>
  </si>
  <si>
    <t>Обустройство плотомоя в д. Перховта</t>
  </si>
  <si>
    <t>Обустройство прохода к пруду в д.Тарасово</t>
  </si>
  <si>
    <t>Обустройство водоразборной колонки в д.Верегонец</t>
  </si>
  <si>
    <t>Обустройство детской игровой площадки в д. Глушково</t>
  </si>
  <si>
    <t>Установка видеонаблюдения на здании администрации в д.Глушково</t>
  </si>
  <si>
    <t xml:space="preserve">Установка дополнительных светильников уличного освещения в д. Яковлево </t>
  </si>
  <si>
    <t>Приобретение мебели для Антушевской библиотеки</t>
  </si>
  <si>
    <t>Муниципальные проекты по участию муниципального образования в реализации проекта "Народный бюджет" на 2026 год</t>
  </si>
  <si>
    <t>ТУ "Западное"</t>
  </si>
  <si>
    <t>ТУ "Белозерское"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</si>
</sst>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1" fillId="2" borderId="1" xfId="0" applyFont="1" applyFill="1" applyBorder="1" applyAlignment="1">
      <alignment horizontal="center" wrapText="1"/>
    </xf>
    <xf numFmtId="0" fontId="2" fillId="2" borderId="0" xfId="0" applyFont="1" applyFill="1" applyBorder="1" applyAlignment="1"/>
    <xf numFmtId="0" fontId="2" fillId="2" borderId="0" xfId="0" applyFont="1" applyFill="1" applyBorder="1"/>
    <xf numFmtId="0" fontId="2" fillId="2" borderId="0" xfId="0" applyFont="1" applyFill="1" applyBorder="1" applyAlignment="1">
      <alignment wrapText="1"/>
    </xf>
    <xf numFmtId="4" fontId="2" fillId="2" borderId="0" xfId="0" applyNumberFormat="1" applyFont="1" applyFill="1" applyBorder="1"/>
    <xf numFmtId="0" fontId="3" fillId="2" borderId="0" xfId="0" applyFont="1" applyFill="1"/>
    <xf numFmtId="0" fontId="3" fillId="2" borderId="0" xfId="0" applyFont="1" applyFill="1" applyAlignment="1"/>
    <xf numFmtId="0" fontId="4" fillId="2" borderId="1" xfId="0" applyFont="1" applyFill="1" applyBorder="1" applyAlignment="1"/>
    <xf numFmtId="0" fontId="4" fillId="2" borderId="1" xfId="0" applyFont="1" applyFill="1" applyBorder="1" applyAlignment="1">
      <alignment wrapText="1"/>
    </xf>
    <xf numFmtId="4" fontId="4" fillId="2" borderId="1" xfId="0" applyNumberFormat="1" applyFont="1" applyFill="1" applyBorder="1"/>
    <xf numFmtId="0" fontId="5" fillId="2" borderId="0" xfId="0" applyFont="1" applyFill="1"/>
    <xf numFmtId="4" fontId="6" fillId="2" borderId="1" xfId="0" applyNumberFormat="1" applyFont="1" applyFill="1" applyBorder="1"/>
    <xf numFmtId="0" fontId="4" fillId="2" borderId="1" xfId="0" applyFont="1" applyFill="1" applyBorder="1"/>
    <xf numFmtId="0" fontId="7" fillId="2" borderId="0" xfId="0" applyFont="1" applyFill="1"/>
    <xf numFmtId="0" fontId="6" fillId="2" borderId="4" xfId="0" applyFont="1" applyFill="1" applyBorder="1" applyAlignment="1">
      <alignment wrapText="1"/>
    </xf>
    <xf numFmtId="0" fontId="9" fillId="2" borderId="1" xfId="0" applyFont="1" applyFill="1" applyBorder="1" applyAlignment="1">
      <alignment vertical="center" wrapText="1"/>
    </xf>
    <xf numFmtId="4" fontId="4" fillId="2" borderId="7" xfId="0" applyNumberFormat="1" applyFont="1" applyFill="1" applyBorder="1"/>
    <xf numFmtId="0" fontId="2" fillId="2" borderId="3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wrapText="1"/>
    </xf>
    <xf numFmtId="0" fontId="4" fillId="2" borderId="10" xfId="0" applyFont="1" applyFill="1" applyBorder="1" applyAlignment="1">
      <alignment vertical="center"/>
    </xf>
    <xf numFmtId="4" fontId="4" fillId="2" borderId="3" xfId="0" applyNumberFormat="1" applyFont="1" applyFill="1" applyBorder="1"/>
    <xf numFmtId="4" fontId="4" fillId="2" borderId="4" xfId="0" applyNumberFormat="1" applyFont="1" applyFill="1" applyBorder="1"/>
    <xf numFmtId="0" fontId="4" fillId="2" borderId="3" xfId="0" applyFont="1" applyFill="1" applyBorder="1" applyAlignment="1"/>
    <xf numFmtId="4" fontId="2" fillId="2" borderId="1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wrapText="1"/>
    </xf>
    <xf numFmtId="4" fontId="6" fillId="2" borderId="8" xfId="0" applyNumberFormat="1" applyFont="1" applyFill="1" applyBorder="1"/>
    <xf numFmtId="0" fontId="4" fillId="0" borderId="1" xfId="0" applyFont="1" applyFill="1" applyBorder="1" applyAlignment="1" applyProtection="1">
      <alignment vertical="top" wrapText="1"/>
      <protection locked="0"/>
    </xf>
    <xf numFmtId="4" fontId="10" fillId="2" borderId="1" xfId="0" applyNumberFormat="1" applyFont="1" applyFill="1" applyBorder="1" applyAlignment="1" applyProtection="1">
      <alignment horizontal="center" vertical="top" wrapText="1"/>
      <protection locked="0"/>
    </xf>
    <xf numFmtId="0" fontId="6" fillId="2" borderId="3" xfId="0" applyFont="1" applyFill="1" applyBorder="1" applyAlignment="1">
      <alignment wrapText="1"/>
    </xf>
    <xf numFmtId="4" fontId="10" fillId="2" borderId="1" xfId="0" applyNumberFormat="1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>
      <alignment wrapText="1"/>
    </xf>
    <xf numFmtId="0" fontId="1" fillId="2" borderId="10" xfId="0" applyFont="1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4" fontId="6" fillId="2" borderId="3" xfId="0" applyNumberFormat="1" applyFont="1" applyFill="1" applyBorder="1"/>
    <xf numFmtId="0" fontId="4" fillId="2" borderId="1" xfId="0" applyFont="1" applyFill="1" applyBorder="1" applyAlignment="1" applyProtection="1">
      <alignment vertical="top" wrapText="1"/>
      <protection locked="0"/>
    </xf>
    <xf numFmtId="4" fontId="6" fillId="2" borderId="4" xfId="0" applyNumberFormat="1" applyFont="1" applyFill="1" applyBorder="1"/>
    <xf numFmtId="0" fontId="6" fillId="2" borderId="1" xfId="0" applyFont="1" applyFill="1" applyBorder="1" applyAlignment="1"/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1" fillId="0" borderId="1" xfId="0" applyFont="1" applyFill="1" applyBorder="1" applyAlignment="1" applyProtection="1">
      <alignment horizontal="left" vertical="top" wrapText="1"/>
      <protection locked="0"/>
    </xf>
    <xf numFmtId="4" fontId="10" fillId="0" borderId="1" xfId="0" applyNumberFormat="1" applyFont="1" applyFill="1" applyBorder="1" applyAlignment="1" applyProtection="1">
      <alignment horizontal="center" wrapText="1"/>
      <protection locked="0"/>
    </xf>
    <xf numFmtId="4" fontId="11" fillId="0" borderId="1" xfId="0" applyNumberFormat="1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4" fillId="2" borderId="3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0" xfId="0" applyFont="1" applyBorder="1" applyAlignment="1"/>
    <xf numFmtId="0" fontId="1" fillId="0" borderId="4" xfId="0" applyFont="1" applyBorder="1" applyAlignment="1"/>
    <xf numFmtId="0" fontId="1" fillId="0" borderId="4" xfId="0" applyFont="1" applyBorder="1" applyAlignment="1">
      <alignment vertical="center"/>
    </xf>
    <xf numFmtId="0" fontId="8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1" fillId="2" borderId="3" xfId="0" applyFont="1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4" fontId="11" fillId="2" borderId="1" xfId="0" applyNumberFormat="1" applyFont="1" applyFill="1" applyBorder="1" applyAlignment="1" applyProtection="1">
      <alignment horizont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0"/>
  <sheetViews>
    <sheetView tabSelected="1" workbookViewId="0">
      <pane xSplit="9" ySplit="3" topLeftCell="J53" activePane="bottomRight" state="frozen"/>
      <selection pane="topRight" activeCell="J1" sqref="J1"/>
      <selection pane="bottomLeft" activeCell="A7" sqref="A7"/>
      <selection pane="bottomRight" activeCell="C40" sqref="C40"/>
    </sheetView>
  </sheetViews>
  <sheetFormatPr defaultRowHeight="15" x14ac:dyDescent="0.25"/>
  <cols>
    <col min="1" max="1" width="4.28515625" style="2" customWidth="1"/>
    <col min="2" max="2" width="21.28515625" style="1" customWidth="1"/>
    <col min="3" max="3" width="27.5703125" style="1" customWidth="1"/>
    <col min="4" max="4" width="18.140625" style="8" customWidth="1"/>
    <col min="5" max="5" width="17.7109375" style="1" customWidth="1"/>
    <col min="6" max="6" width="16.140625" style="1" customWidth="1"/>
    <col min="7" max="7" width="14.85546875" style="1" customWidth="1"/>
    <col min="8" max="8" width="16" style="1" customWidth="1"/>
    <col min="9" max="9" width="10.7109375" style="1" customWidth="1"/>
    <col min="10" max="16384" width="9.140625" style="1"/>
  </cols>
  <sheetData>
    <row r="1" spans="1:8" ht="54.75" customHeight="1" x14ac:dyDescent="0.3">
      <c r="A1" s="56" t="s">
        <v>67</v>
      </c>
      <c r="B1" s="56"/>
      <c r="C1" s="56"/>
      <c r="D1" s="56"/>
      <c r="E1" s="56"/>
      <c r="F1" s="56"/>
      <c r="G1" s="56"/>
      <c r="H1" s="56"/>
    </row>
    <row r="2" spans="1:8" ht="30.75" customHeight="1" x14ac:dyDescent="0.25">
      <c r="A2" s="57" t="s">
        <v>0</v>
      </c>
      <c r="B2" s="59" t="s">
        <v>1</v>
      </c>
      <c r="C2" s="59" t="s">
        <v>2</v>
      </c>
      <c r="D2" s="62" t="s">
        <v>13</v>
      </c>
      <c r="E2" s="63"/>
      <c r="F2" s="63"/>
      <c r="G2" s="63"/>
      <c r="H2" s="64"/>
    </row>
    <row r="3" spans="1:8" ht="41.25" customHeight="1" x14ac:dyDescent="0.25">
      <c r="A3" s="58"/>
      <c r="B3" s="60"/>
      <c r="C3" s="61"/>
      <c r="D3" s="20" t="s">
        <v>3</v>
      </c>
      <c r="E3" s="3" t="s">
        <v>4</v>
      </c>
      <c r="F3" s="3" t="s">
        <v>5</v>
      </c>
      <c r="G3" s="3" t="s">
        <v>6</v>
      </c>
      <c r="H3" s="3" t="s">
        <v>7</v>
      </c>
    </row>
    <row r="4" spans="1:8" ht="51" customHeight="1" x14ac:dyDescent="0.25">
      <c r="A4" s="33">
        <v>1</v>
      </c>
      <c r="B4" s="34"/>
      <c r="C4" s="42" t="s">
        <v>48</v>
      </c>
      <c r="D4" s="44">
        <v>710000</v>
      </c>
      <c r="E4" s="19">
        <f>D4*50%</f>
        <v>355000</v>
      </c>
      <c r="F4" s="12">
        <f>D4-E4-G4-H4</f>
        <v>284000</v>
      </c>
      <c r="G4" s="12">
        <f>D4*0%</f>
        <v>0</v>
      </c>
      <c r="H4" s="12">
        <f>D4*10%</f>
        <v>71000</v>
      </c>
    </row>
    <row r="5" spans="1:8" ht="33.75" customHeight="1" x14ac:dyDescent="0.25">
      <c r="A5" s="33">
        <v>2</v>
      </c>
      <c r="B5" s="34"/>
      <c r="C5" s="42" t="s">
        <v>66</v>
      </c>
      <c r="D5" s="44">
        <v>120000</v>
      </c>
      <c r="E5" s="19">
        <f t="shared" ref="E5" si="0">D5*70%</f>
        <v>84000</v>
      </c>
      <c r="F5" s="12">
        <f t="shared" ref="F5" si="1">D5-E5-G5-H5</f>
        <v>24000</v>
      </c>
      <c r="G5" s="12">
        <f>D5*0%</f>
        <v>0</v>
      </c>
      <c r="H5" s="12">
        <f>D5*10%</f>
        <v>12000</v>
      </c>
    </row>
    <row r="6" spans="1:8" ht="33.75" customHeight="1" x14ac:dyDescent="0.25">
      <c r="A6" s="33">
        <v>3</v>
      </c>
      <c r="B6" s="34"/>
      <c r="C6" s="42" t="s">
        <v>50</v>
      </c>
      <c r="D6" s="44">
        <v>662000</v>
      </c>
      <c r="E6" s="19">
        <f t="shared" ref="E6:E19" si="2">D6*70%</f>
        <v>463399.99999999994</v>
      </c>
      <c r="F6" s="12">
        <f t="shared" ref="F6:F19" si="3">D6-E6-G6-H6</f>
        <v>132400.00000000006</v>
      </c>
      <c r="G6" s="12">
        <f t="shared" ref="G6:G19" si="4">D6*0%</f>
        <v>0</v>
      </c>
      <c r="H6" s="12">
        <f t="shared" ref="H6:H19" si="5">D6*10%</f>
        <v>66200</v>
      </c>
    </row>
    <row r="7" spans="1:8" ht="27.75" customHeight="1" x14ac:dyDescent="0.25">
      <c r="A7" s="33">
        <v>4</v>
      </c>
      <c r="B7" s="34"/>
      <c r="C7" s="42" t="s">
        <v>51</v>
      </c>
      <c r="D7" s="44">
        <v>104660</v>
      </c>
      <c r="E7" s="19">
        <f t="shared" si="2"/>
        <v>73262</v>
      </c>
      <c r="F7" s="12">
        <f t="shared" si="3"/>
        <v>20932</v>
      </c>
      <c r="G7" s="12">
        <f>D7*0%</f>
        <v>0</v>
      </c>
      <c r="H7" s="12">
        <f>D7*10%</f>
        <v>10466</v>
      </c>
    </row>
    <row r="8" spans="1:8" ht="33.75" customHeight="1" x14ac:dyDescent="0.25">
      <c r="A8" s="33">
        <v>5</v>
      </c>
      <c r="B8" s="34"/>
      <c r="C8" s="42" t="s">
        <v>52</v>
      </c>
      <c r="D8" s="44">
        <v>200000</v>
      </c>
      <c r="E8" s="19">
        <f>D8*50%</f>
        <v>100000</v>
      </c>
      <c r="F8" s="12">
        <f t="shared" si="3"/>
        <v>80000</v>
      </c>
      <c r="G8" s="12">
        <f t="shared" si="4"/>
        <v>0</v>
      </c>
      <c r="H8" s="12">
        <f t="shared" si="5"/>
        <v>20000</v>
      </c>
    </row>
    <row r="9" spans="1:8" ht="30" customHeight="1" x14ac:dyDescent="0.25">
      <c r="A9" s="33">
        <v>6</v>
      </c>
      <c r="B9" s="34"/>
      <c r="C9" s="42" t="s">
        <v>53</v>
      </c>
      <c r="D9" s="44">
        <v>33100</v>
      </c>
      <c r="E9" s="19">
        <f t="shared" si="2"/>
        <v>23170</v>
      </c>
      <c r="F9" s="12">
        <f t="shared" si="3"/>
        <v>6620</v>
      </c>
      <c r="G9" s="12">
        <f>D9*0%</f>
        <v>0</v>
      </c>
      <c r="H9" s="12">
        <f>D9*10%</f>
        <v>3310</v>
      </c>
    </row>
    <row r="10" spans="1:8" ht="73.5" customHeight="1" x14ac:dyDescent="0.25">
      <c r="A10" s="33">
        <v>7</v>
      </c>
      <c r="B10" s="34"/>
      <c r="C10" s="45" t="s">
        <v>54</v>
      </c>
      <c r="D10" s="65">
        <v>141078</v>
      </c>
      <c r="E10" s="19">
        <f t="shared" si="2"/>
        <v>98754.599999999991</v>
      </c>
      <c r="F10" s="12">
        <f t="shared" si="3"/>
        <v>28215.600000000006</v>
      </c>
      <c r="G10" s="12">
        <f t="shared" si="4"/>
        <v>0</v>
      </c>
      <c r="H10" s="12">
        <f t="shared" si="5"/>
        <v>14107.800000000001</v>
      </c>
    </row>
    <row r="11" spans="1:8" ht="36.75" customHeight="1" x14ac:dyDescent="0.25">
      <c r="A11" s="33">
        <v>8</v>
      </c>
      <c r="B11" s="34"/>
      <c r="C11" s="42" t="s">
        <v>55</v>
      </c>
      <c r="D11" s="44">
        <v>240000</v>
      </c>
      <c r="E11" s="19">
        <f t="shared" si="2"/>
        <v>168000</v>
      </c>
      <c r="F11" s="12">
        <f t="shared" si="3"/>
        <v>48000</v>
      </c>
      <c r="G11" s="12">
        <f t="shared" si="4"/>
        <v>0</v>
      </c>
      <c r="H11" s="12">
        <f t="shared" si="5"/>
        <v>24000</v>
      </c>
    </row>
    <row r="12" spans="1:8" ht="49.5" customHeight="1" x14ac:dyDescent="0.25">
      <c r="A12" s="33">
        <v>9</v>
      </c>
      <c r="B12" s="22" t="s">
        <v>12</v>
      </c>
      <c r="C12" s="42" t="s">
        <v>56</v>
      </c>
      <c r="D12" s="44">
        <v>940000</v>
      </c>
      <c r="E12" s="19">
        <f t="shared" si="2"/>
        <v>658000</v>
      </c>
      <c r="F12" s="12">
        <f t="shared" si="3"/>
        <v>188000</v>
      </c>
      <c r="G12" s="12">
        <f t="shared" si="4"/>
        <v>0</v>
      </c>
      <c r="H12" s="12">
        <f t="shared" si="5"/>
        <v>94000</v>
      </c>
    </row>
    <row r="13" spans="1:8" ht="51" customHeight="1" x14ac:dyDescent="0.25">
      <c r="A13" s="33">
        <v>10</v>
      </c>
      <c r="B13" s="53"/>
      <c r="C13" s="42" t="s">
        <v>57</v>
      </c>
      <c r="D13" s="44">
        <v>180000</v>
      </c>
      <c r="E13" s="19">
        <f t="shared" si="2"/>
        <v>125999.99999999999</v>
      </c>
      <c r="F13" s="12">
        <f t="shared" si="3"/>
        <v>36000.000000000015</v>
      </c>
      <c r="G13" s="12">
        <f t="shared" si="4"/>
        <v>0</v>
      </c>
      <c r="H13" s="12">
        <f t="shared" si="5"/>
        <v>18000</v>
      </c>
    </row>
    <row r="14" spans="1:8" ht="36.75" customHeight="1" x14ac:dyDescent="0.25">
      <c r="A14" s="33">
        <v>11</v>
      </c>
      <c r="B14" s="53"/>
      <c r="C14" s="42" t="s">
        <v>58</v>
      </c>
      <c r="D14" s="44">
        <v>126000</v>
      </c>
      <c r="E14" s="19">
        <f t="shared" si="2"/>
        <v>88200</v>
      </c>
      <c r="F14" s="12">
        <f t="shared" si="3"/>
        <v>25200</v>
      </c>
      <c r="G14" s="12">
        <f t="shared" si="4"/>
        <v>0</v>
      </c>
      <c r="H14" s="12">
        <f t="shared" si="5"/>
        <v>12600</v>
      </c>
    </row>
    <row r="15" spans="1:8" ht="35.25" customHeight="1" x14ac:dyDescent="0.25">
      <c r="A15" s="33">
        <v>12</v>
      </c>
      <c r="B15" s="53"/>
      <c r="C15" s="42" t="s">
        <v>59</v>
      </c>
      <c r="D15" s="44">
        <v>240000</v>
      </c>
      <c r="E15" s="19">
        <f t="shared" si="2"/>
        <v>168000</v>
      </c>
      <c r="F15" s="12">
        <f t="shared" si="3"/>
        <v>48000</v>
      </c>
      <c r="G15" s="12">
        <f t="shared" si="4"/>
        <v>0</v>
      </c>
      <c r="H15" s="12">
        <f t="shared" si="5"/>
        <v>24000</v>
      </c>
    </row>
    <row r="16" spans="1:8" ht="37.5" customHeight="1" x14ac:dyDescent="0.25">
      <c r="A16" s="33">
        <v>13</v>
      </c>
      <c r="B16" s="53"/>
      <c r="C16" s="42" t="s">
        <v>60</v>
      </c>
      <c r="D16" s="44">
        <v>240000</v>
      </c>
      <c r="E16" s="19">
        <f t="shared" si="2"/>
        <v>168000</v>
      </c>
      <c r="F16" s="12">
        <f t="shared" si="3"/>
        <v>48000</v>
      </c>
      <c r="G16" s="12">
        <f t="shared" si="4"/>
        <v>0</v>
      </c>
      <c r="H16" s="12">
        <f t="shared" si="5"/>
        <v>24000</v>
      </c>
    </row>
    <row r="17" spans="1:8" ht="38.25" customHeight="1" x14ac:dyDescent="0.25">
      <c r="A17" s="33">
        <v>14</v>
      </c>
      <c r="B17" s="53"/>
      <c r="C17" s="45" t="s">
        <v>61</v>
      </c>
      <c r="D17" s="44">
        <v>178000</v>
      </c>
      <c r="E17" s="19">
        <f t="shared" si="2"/>
        <v>124599.99999999999</v>
      </c>
      <c r="F17" s="12">
        <f t="shared" si="3"/>
        <v>35600.000000000015</v>
      </c>
      <c r="G17" s="12">
        <f t="shared" si="4"/>
        <v>0</v>
      </c>
      <c r="H17" s="12">
        <f t="shared" si="5"/>
        <v>17800</v>
      </c>
    </row>
    <row r="18" spans="1:8" ht="51.75" customHeight="1" x14ac:dyDescent="0.25">
      <c r="A18" s="33">
        <v>15</v>
      </c>
      <c r="B18" s="53"/>
      <c r="C18" s="42" t="s">
        <v>62</v>
      </c>
      <c r="D18" s="44">
        <v>630000</v>
      </c>
      <c r="E18" s="19">
        <f>D18*50%</f>
        <v>315000</v>
      </c>
      <c r="F18" s="12">
        <f t="shared" si="3"/>
        <v>252000</v>
      </c>
      <c r="G18" s="12">
        <f t="shared" si="4"/>
        <v>0</v>
      </c>
      <c r="H18" s="12">
        <f t="shared" si="5"/>
        <v>63000</v>
      </c>
    </row>
    <row r="19" spans="1:8" ht="51.75" customHeight="1" x14ac:dyDescent="0.25">
      <c r="A19" s="33">
        <v>16</v>
      </c>
      <c r="B19" s="53"/>
      <c r="C19" s="42" t="s">
        <v>63</v>
      </c>
      <c r="D19" s="44">
        <v>641200</v>
      </c>
      <c r="E19" s="19">
        <f t="shared" si="2"/>
        <v>448840</v>
      </c>
      <c r="F19" s="12">
        <f t="shared" si="3"/>
        <v>128240</v>
      </c>
      <c r="G19" s="12">
        <f t="shared" si="4"/>
        <v>0</v>
      </c>
      <c r="H19" s="12">
        <f t="shared" si="5"/>
        <v>64120</v>
      </c>
    </row>
    <row r="20" spans="1:8" s="13" customFormat="1" ht="66.75" customHeight="1" x14ac:dyDescent="0.25">
      <c r="A20" s="10">
        <v>17</v>
      </c>
      <c r="B20" s="53"/>
      <c r="C20" s="42" t="s">
        <v>64</v>
      </c>
      <c r="D20" s="44">
        <v>130000</v>
      </c>
      <c r="E20" s="19">
        <f>D20*70%</f>
        <v>91000</v>
      </c>
      <c r="F20" s="12">
        <f>D20-E20-G20-H20</f>
        <v>26000</v>
      </c>
      <c r="G20" s="12">
        <f>D20*0%</f>
        <v>0</v>
      </c>
      <c r="H20" s="12">
        <f>D20*10%</f>
        <v>13000</v>
      </c>
    </row>
    <row r="21" spans="1:8" s="13" customFormat="1" ht="69" customHeight="1" x14ac:dyDescent="0.25">
      <c r="A21" s="10">
        <v>18</v>
      </c>
      <c r="B21" s="53"/>
      <c r="C21" s="45" t="s">
        <v>65</v>
      </c>
      <c r="D21" s="44">
        <v>380000</v>
      </c>
      <c r="E21" s="19">
        <f t="shared" ref="E21:E62" si="6">D21*70%</f>
        <v>266000</v>
      </c>
      <c r="F21" s="12">
        <f t="shared" ref="F21" si="7">D21-E21-G21-H21</f>
        <v>76000</v>
      </c>
      <c r="G21" s="12">
        <f>D21*0%</f>
        <v>0</v>
      </c>
      <c r="H21" s="12">
        <f>D21*10%</f>
        <v>38000</v>
      </c>
    </row>
    <row r="22" spans="1:8" s="13" customFormat="1" ht="38.25" hidden="1" customHeight="1" x14ac:dyDescent="0.25">
      <c r="A22" s="10">
        <v>19</v>
      </c>
      <c r="B22" s="53"/>
      <c r="C22" s="42"/>
      <c r="D22" s="44"/>
      <c r="E22" s="19"/>
      <c r="F22" s="12"/>
      <c r="G22" s="12"/>
      <c r="H22" s="12"/>
    </row>
    <row r="23" spans="1:8" s="13" customFormat="1" ht="30.75" customHeight="1" x14ac:dyDescent="0.25">
      <c r="A23" s="25"/>
      <c r="B23" s="54"/>
      <c r="C23" s="27" t="s">
        <v>8</v>
      </c>
      <c r="D23" s="28">
        <f>SUM(D4:D22)</f>
        <v>5896038</v>
      </c>
      <c r="E23" s="28">
        <f>SUM(E4:E22)</f>
        <v>3819226.6</v>
      </c>
      <c r="F23" s="28">
        <f>SUM(F4:F22)</f>
        <v>1487207.6</v>
      </c>
      <c r="G23" s="28">
        <f>SUM(G4:G22)</f>
        <v>0</v>
      </c>
      <c r="H23" s="28">
        <f>SUM(H4:H22)</f>
        <v>589603.80000000005</v>
      </c>
    </row>
    <row r="24" spans="1:8" s="13" customFormat="1" ht="84" customHeight="1" x14ac:dyDescent="0.25">
      <c r="A24" s="35">
        <v>1</v>
      </c>
      <c r="B24" s="49" t="s">
        <v>68</v>
      </c>
      <c r="C24" s="42" t="s">
        <v>19</v>
      </c>
      <c r="D24" s="44">
        <v>280000</v>
      </c>
      <c r="E24" s="19">
        <f>D24*50%</f>
        <v>140000</v>
      </c>
      <c r="F24" s="12">
        <f t="shared" ref="F24:F50" si="8">D24-E24-G24-H24</f>
        <v>112000</v>
      </c>
      <c r="G24" s="12">
        <f>D24*0%</f>
        <v>0</v>
      </c>
      <c r="H24" s="12">
        <f>D24*10%</f>
        <v>28000</v>
      </c>
    </row>
    <row r="25" spans="1:8" s="13" customFormat="1" ht="87.75" customHeight="1" x14ac:dyDescent="0.25">
      <c r="A25" s="35">
        <v>2</v>
      </c>
      <c r="B25" s="50"/>
      <c r="C25" s="45" t="s">
        <v>20</v>
      </c>
      <c r="D25" s="44">
        <v>600000</v>
      </c>
      <c r="E25" s="19">
        <f>D25*50%</f>
        <v>300000</v>
      </c>
      <c r="F25" s="12">
        <f t="shared" si="8"/>
        <v>240000</v>
      </c>
      <c r="G25" s="12">
        <f t="shared" ref="G25:G29" si="9">D25*0%</f>
        <v>0</v>
      </c>
      <c r="H25" s="12">
        <f t="shared" ref="H25:H29" si="10">D25*10%</f>
        <v>60000</v>
      </c>
    </row>
    <row r="26" spans="1:8" s="13" customFormat="1" ht="69" customHeight="1" x14ac:dyDescent="0.25">
      <c r="A26" s="35">
        <v>3</v>
      </c>
      <c r="B26" s="50"/>
      <c r="C26" s="42" t="s">
        <v>21</v>
      </c>
      <c r="D26" s="44">
        <v>180000</v>
      </c>
      <c r="E26" s="19">
        <f>D26*50%</f>
        <v>90000</v>
      </c>
      <c r="F26" s="12">
        <f t="shared" si="8"/>
        <v>72000</v>
      </c>
      <c r="G26" s="12">
        <f t="shared" si="9"/>
        <v>0</v>
      </c>
      <c r="H26" s="12">
        <f t="shared" si="10"/>
        <v>18000</v>
      </c>
    </row>
    <row r="27" spans="1:8" s="13" customFormat="1" ht="34.5" customHeight="1" x14ac:dyDescent="0.25">
      <c r="A27" s="35">
        <v>4</v>
      </c>
      <c r="B27" s="50"/>
      <c r="C27" s="42" t="s">
        <v>14</v>
      </c>
      <c r="D27" s="44">
        <v>530000</v>
      </c>
      <c r="E27" s="19">
        <f t="shared" si="6"/>
        <v>371000</v>
      </c>
      <c r="F27" s="12">
        <f t="shared" si="8"/>
        <v>106000</v>
      </c>
      <c r="G27" s="12">
        <f t="shared" si="9"/>
        <v>0</v>
      </c>
      <c r="H27" s="12">
        <f t="shared" si="10"/>
        <v>53000</v>
      </c>
    </row>
    <row r="28" spans="1:8" s="13" customFormat="1" ht="85.5" customHeight="1" x14ac:dyDescent="0.25">
      <c r="A28" s="35">
        <v>5</v>
      </c>
      <c r="B28" s="50"/>
      <c r="C28" s="42" t="s">
        <v>22</v>
      </c>
      <c r="D28" s="44">
        <v>1450000</v>
      </c>
      <c r="E28" s="19">
        <f t="shared" si="6"/>
        <v>1014999.9999999999</v>
      </c>
      <c r="F28" s="12">
        <f t="shared" si="8"/>
        <v>290000.00000000012</v>
      </c>
      <c r="G28" s="12">
        <f t="shared" si="9"/>
        <v>0</v>
      </c>
      <c r="H28" s="12">
        <f t="shared" si="10"/>
        <v>145000</v>
      </c>
    </row>
    <row r="29" spans="1:8" s="13" customFormat="1" ht="80.25" customHeight="1" x14ac:dyDescent="0.25">
      <c r="A29" s="35">
        <v>6</v>
      </c>
      <c r="B29" s="50"/>
      <c r="C29" s="42" t="s">
        <v>23</v>
      </c>
      <c r="D29" s="44">
        <v>1350000</v>
      </c>
      <c r="E29" s="19">
        <f t="shared" si="6"/>
        <v>944999.99999999988</v>
      </c>
      <c r="F29" s="12">
        <f t="shared" si="8"/>
        <v>270000.00000000012</v>
      </c>
      <c r="G29" s="12">
        <f t="shared" si="9"/>
        <v>0</v>
      </c>
      <c r="H29" s="12">
        <f t="shared" si="10"/>
        <v>135000</v>
      </c>
    </row>
    <row r="30" spans="1:8" s="13" customFormat="1" ht="58.5" customHeight="1" x14ac:dyDescent="0.25">
      <c r="A30" s="35">
        <v>7</v>
      </c>
      <c r="B30" s="51"/>
      <c r="C30" s="42" t="s">
        <v>24</v>
      </c>
      <c r="D30" s="44">
        <v>580000</v>
      </c>
      <c r="E30" s="19">
        <f t="shared" si="6"/>
        <v>406000</v>
      </c>
      <c r="F30" s="12">
        <f t="shared" si="8"/>
        <v>116000</v>
      </c>
      <c r="G30" s="12">
        <f t="shared" ref="G30:G50" si="11">D30*0%</f>
        <v>0</v>
      </c>
      <c r="H30" s="12">
        <f t="shared" ref="H30:H50" si="12">D30*10%</f>
        <v>58000</v>
      </c>
    </row>
    <row r="31" spans="1:8" s="13" customFormat="1" ht="57.75" customHeight="1" x14ac:dyDescent="0.25">
      <c r="A31" s="35">
        <v>8</v>
      </c>
      <c r="B31" s="51"/>
      <c r="C31" s="42" t="s">
        <v>25</v>
      </c>
      <c r="D31" s="44">
        <v>650000</v>
      </c>
      <c r="E31" s="19">
        <f t="shared" si="6"/>
        <v>455000</v>
      </c>
      <c r="F31" s="12">
        <f t="shared" si="8"/>
        <v>130000</v>
      </c>
      <c r="G31" s="12">
        <f t="shared" si="11"/>
        <v>0</v>
      </c>
      <c r="H31" s="12">
        <f t="shared" si="12"/>
        <v>65000</v>
      </c>
    </row>
    <row r="32" spans="1:8" s="13" customFormat="1" ht="30.75" customHeight="1" x14ac:dyDescent="0.25">
      <c r="A32" s="35">
        <v>9</v>
      </c>
      <c r="B32" s="51"/>
      <c r="C32" s="45" t="s">
        <v>26</v>
      </c>
      <c r="D32" s="65">
        <v>139000</v>
      </c>
      <c r="E32" s="19">
        <f t="shared" si="6"/>
        <v>97300</v>
      </c>
      <c r="F32" s="12">
        <f t="shared" si="8"/>
        <v>27800</v>
      </c>
      <c r="G32" s="12">
        <f t="shared" si="11"/>
        <v>0</v>
      </c>
      <c r="H32" s="12">
        <f t="shared" si="12"/>
        <v>13900</v>
      </c>
    </row>
    <row r="33" spans="1:9" s="13" customFormat="1" ht="37.5" customHeight="1" x14ac:dyDescent="0.25">
      <c r="A33" s="35">
        <v>10</v>
      </c>
      <c r="B33" s="51"/>
      <c r="C33" s="42" t="s">
        <v>27</v>
      </c>
      <c r="D33" s="44">
        <v>310000</v>
      </c>
      <c r="E33" s="19">
        <f t="shared" si="6"/>
        <v>217000</v>
      </c>
      <c r="F33" s="12">
        <f t="shared" si="8"/>
        <v>62000</v>
      </c>
      <c r="G33" s="12">
        <f t="shared" si="11"/>
        <v>0</v>
      </c>
      <c r="H33" s="12">
        <f t="shared" si="12"/>
        <v>31000</v>
      </c>
    </row>
    <row r="34" spans="1:9" s="13" customFormat="1" ht="63.75" customHeight="1" x14ac:dyDescent="0.25">
      <c r="A34" s="35">
        <v>11</v>
      </c>
      <c r="B34" s="51"/>
      <c r="C34" s="42" t="s">
        <v>28</v>
      </c>
      <c r="D34" s="44">
        <v>291000</v>
      </c>
      <c r="E34" s="19">
        <f>D34*50%</f>
        <v>145500</v>
      </c>
      <c r="F34" s="12">
        <f t="shared" si="8"/>
        <v>116400</v>
      </c>
      <c r="G34" s="12">
        <f t="shared" si="11"/>
        <v>0</v>
      </c>
      <c r="H34" s="12">
        <f t="shared" si="12"/>
        <v>29100</v>
      </c>
    </row>
    <row r="35" spans="1:9" s="13" customFormat="1" ht="65.25" customHeight="1" x14ac:dyDescent="0.25">
      <c r="A35" s="35">
        <v>12</v>
      </c>
      <c r="B35" s="51"/>
      <c r="C35" s="42" t="s">
        <v>29</v>
      </c>
      <c r="D35" s="44">
        <v>1200000</v>
      </c>
      <c r="E35" s="19">
        <f t="shared" si="6"/>
        <v>840000</v>
      </c>
      <c r="F35" s="12">
        <f t="shared" si="8"/>
        <v>240000</v>
      </c>
      <c r="G35" s="12">
        <f t="shared" si="11"/>
        <v>0</v>
      </c>
      <c r="H35" s="12">
        <f t="shared" si="12"/>
        <v>120000</v>
      </c>
    </row>
    <row r="36" spans="1:9" s="13" customFormat="1" ht="55.5" customHeight="1" x14ac:dyDescent="0.25">
      <c r="A36" s="35">
        <v>13</v>
      </c>
      <c r="B36" s="51"/>
      <c r="C36" s="42" t="s">
        <v>30</v>
      </c>
      <c r="D36" s="44">
        <v>460000</v>
      </c>
      <c r="E36" s="19">
        <f>D36*50%</f>
        <v>230000</v>
      </c>
      <c r="F36" s="12">
        <f t="shared" si="8"/>
        <v>184000</v>
      </c>
      <c r="G36" s="12">
        <f t="shared" si="11"/>
        <v>0</v>
      </c>
      <c r="H36" s="12">
        <f t="shared" si="12"/>
        <v>46000</v>
      </c>
    </row>
    <row r="37" spans="1:9" s="13" customFormat="1" ht="77.25" customHeight="1" x14ac:dyDescent="0.25">
      <c r="A37" s="35">
        <v>14</v>
      </c>
      <c r="B37" s="51"/>
      <c r="C37" s="42" t="s">
        <v>31</v>
      </c>
      <c r="D37" s="44">
        <v>1116498</v>
      </c>
      <c r="E37" s="19">
        <f>D37*70%</f>
        <v>781548.6</v>
      </c>
      <c r="F37" s="23">
        <f t="shared" si="8"/>
        <v>223299.60000000003</v>
      </c>
      <c r="G37" s="23">
        <f t="shared" si="11"/>
        <v>0</v>
      </c>
      <c r="H37" s="23">
        <f t="shared" si="12"/>
        <v>111649.8</v>
      </c>
      <c r="I37" s="13">
        <v>148099.91</v>
      </c>
    </row>
    <row r="38" spans="1:9" s="13" customFormat="1" ht="60.75" customHeight="1" x14ac:dyDescent="0.25">
      <c r="A38" s="35">
        <v>15</v>
      </c>
      <c r="B38" s="51"/>
      <c r="C38" s="42" t="s">
        <v>32</v>
      </c>
      <c r="D38" s="44">
        <v>590000</v>
      </c>
      <c r="E38" s="19">
        <f>D38*70%</f>
        <v>413000</v>
      </c>
      <c r="F38" s="12">
        <f t="shared" ref="F38:F41" si="13">D38-E38-G38-H38</f>
        <v>118000</v>
      </c>
      <c r="G38" s="12">
        <f t="shared" ref="G38:G41" si="14">D38*0%</f>
        <v>0</v>
      </c>
      <c r="H38" s="12">
        <f t="shared" ref="H38:H41" si="15">D38*10%</f>
        <v>59000</v>
      </c>
    </row>
    <row r="39" spans="1:9" s="13" customFormat="1" ht="66.75" customHeight="1" x14ac:dyDescent="0.25">
      <c r="A39" s="35">
        <v>16</v>
      </c>
      <c r="B39" s="51"/>
      <c r="C39" s="42" t="s">
        <v>33</v>
      </c>
      <c r="D39" s="44">
        <v>50770</v>
      </c>
      <c r="E39" s="19">
        <f>D39*70%</f>
        <v>35539</v>
      </c>
      <c r="F39" s="12">
        <f t="shared" si="13"/>
        <v>10154</v>
      </c>
      <c r="G39" s="12">
        <f t="shared" si="14"/>
        <v>0</v>
      </c>
      <c r="H39" s="12">
        <f t="shared" si="15"/>
        <v>5077</v>
      </c>
    </row>
    <row r="40" spans="1:9" s="13" customFormat="1" ht="68.25" customHeight="1" x14ac:dyDescent="0.25">
      <c r="A40" s="35">
        <v>17</v>
      </c>
      <c r="B40" s="51"/>
      <c r="C40" s="42" t="s">
        <v>34</v>
      </c>
      <c r="D40" s="44">
        <v>352000</v>
      </c>
      <c r="E40" s="19">
        <f>D40*50%</f>
        <v>176000</v>
      </c>
      <c r="F40" s="24">
        <f t="shared" si="13"/>
        <v>140800</v>
      </c>
      <c r="G40" s="24">
        <f t="shared" si="14"/>
        <v>0</v>
      </c>
      <c r="H40" s="24">
        <f t="shared" si="15"/>
        <v>35200</v>
      </c>
    </row>
    <row r="41" spans="1:9" s="13" customFormat="1" ht="102.75" customHeight="1" x14ac:dyDescent="0.25">
      <c r="A41" s="35">
        <v>18</v>
      </c>
      <c r="B41" s="51"/>
      <c r="C41" s="42" t="s">
        <v>35</v>
      </c>
      <c r="D41" s="44">
        <v>330000</v>
      </c>
      <c r="E41" s="19">
        <f>D41*50%</f>
        <v>165000</v>
      </c>
      <c r="F41" s="12">
        <f t="shared" si="13"/>
        <v>132000</v>
      </c>
      <c r="G41" s="12">
        <f t="shared" si="14"/>
        <v>0</v>
      </c>
      <c r="H41" s="12">
        <f t="shared" si="15"/>
        <v>33000</v>
      </c>
    </row>
    <row r="42" spans="1:9" s="13" customFormat="1" ht="54.75" customHeight="1" x14ac:dyDescent="0.25">
      <c r="A42" s="35">
        <v>19</v>
      </c>
      <c r="B42" s="51"/>
      <c r="C42" s="42" t="s">
        <v>36</v>
      </c>
      <c r="D42" s="44">
        <v>140000</v>
      </c>
      <c r="E42" s="19">
        <f>D42*50%</f>
        <v>70000</v>
      </c>
      <c r="F42" s="12">
        <f t="shared" si="8"/>
        <v>56000</v>
      </c>
      <c r="G42" s="12">
        <f t="shared" si="11"/>
        <v>0</v>
      </c>
      <c r="H42" s="12">
        <f t="shared" si="12"/>
        <v>14000</v>
      </c>
    </row>
    <row r="43" spans="1:9" s="13" customFormat="1" ht="45.75" customHeight="1" x14ac:dyDescent="0.25">
      <c r="A43" s="35">
        <v>20</v>
      </c>
      <c r="B43" s="51"/>
      <c r="C43" s="42" t="s">
        <v>37</v>
      </c>
      <c r="D43" s="44">
        <v>269958.17</v>
      </c>
      <c r="E43" s="19">
        <f t="shared" si="6"/>
        <v>188970.71899999998</v>
      </c>
      <c r="F43" s="12">
        <f t="shared" si="8"/>
        <v>53991.634000000005</v>
      </c>
      <c r="G43" s="12">
        <f t="shared" si="11"/>
        <v>0</v>
      </c>
      <c r="H43" s="12">
        <f t="shared" si="12"/>
        <v>26995.816999999999</v>
      </c>
    </row>
    <row r="44" spans="1:9" s="13" customFormat="1" ht="51" customHeight="1" x14ac:dyDescent="0.25">
      <c r="A44" s="35">
        <v>21</v>
      </c>
      <c r="B44" s="51"/>
      <c r="C44" s="42" t="s">
        <v>38</v>
      </c>
      <c r="D44" s="44">
        <v>868986.46</v>
      </c>
      <c r="E44" s="19">
        <f t="shared" si="6"/>
        <v>608290.52199999988</v>
      </c>
      <c r="F44" s="12">
        <f t="shared" si="8"/>
        <v>173797.29200000007</v>
      </c>
      <c r="G44" s="12">
        <f t="shared" si="11"/>
        <v>0</v>
      </c>
      <c r="H44" s="12">
        <f t="shared" si="12"/>
        <v>86898.646000000008</v>
      </c>
    </row>
    <row r="45" spans="1:9" s="13" customFormat="1" ht="66.75" customHeight="1" x14ac:dyDescent="0.25">
      <c r="A45" s="35">
        <v>22</v>
      </c>
      <c r="B45" s="51"/>
      <c r="C45" s="42" t="s">
        <v>39</v>
      </c>
      <c r="D45" s="44">
        <v>935047.49</v>
      </c>
      <c r="E45" s="19">
        <f>D45*50%</f>
        <v>467523.745</v>
      </c>
      <c r="F45" s="12">
        <f t="shared" si="8"/>
        <v>374018.99599999998</v>
      </c>
      <c r="G45" s="12">
        <f t="shared" si="11"/>
        <v>0</v>
      </c>
      <c r="H45" s="12">
        <f t="shared" si="12"/>
        <v>93504.749000000011</v>
      </c>
    </row>
    <row r="46" spans="1:9" s="13" customFormat="1" ht="37.5" customHeight="1" x14ac:dyDescent="0.25">
      <c r="A46" s="35">
        <v>23</v>
      </c>
      <c r="B46" s="51"/>
      <c r="C46" s="42" t="s">
        <v>40</v>
      </c>
      <c r="D46" s="44">
        <v>1500000</v>
      </c>
      <c r="E46" s="19">
        <f t="shared" si="6"/>
        <v>1050000</v>
      </c>
      <c r="F46" s="12">
        <f t="shared" si="8"/>
        <v>300000</v>
      </c>
      <c r="G46" s="12">
        <f t="shared" si="11"/>
        <v>0</v>
      </c>
      <c r="H46" s="12">
        <f t="shared" si="12"/>
        <v>150000</v>
      </c>
    </row>
    <row r="47" spans="1:9" s="13" customFormat="1" ht="67.5" customHeight="1" x14ac:dyDescent="0.25">
      <c r="A47" s="35">
        <v>24</v>
      </c>
      <c r="B47" s="51"/>
      <c r="C47" s="42" t="s">
        <v>41</v>
      </c>
      <c r="D47" s="44">
        <v>900000</v>
      </c>
      <c r="E47" s="19">
        <f>D47*50%</f>
        <v>450000</v>
      </c>
      <c r="F47" s="12">
        <f t="shared" si="8"/>
        <v>360000</v>
      </c>
      <c r="G47" s="12">
        <f t="shared" si="11"/>
        <v>0</v>
      </c>
      <c r="H47" s="12">
        <f t="shared" si="12"/>
        <v>90000</v>
      </c>
    </row>
    <row r="48" spans="1:9" s="13" customFormat="1" ht="66" customHeight="1" x14ac:dyDescent="0.25">
      <c r="A48" s="35">
        <v>25</v>
      </c>
      <c r="B48" s="51"/>
      <c r="C48" s="42" t="s">
        <v>42</v>
      </c>
      <c r="D48" s="44">
        <v>630000</v>
      </c>
      <c r="E48" s="19">
        <f>D48*50%</f>
        <v>315000</v>
      </c>
      <c r="F48" s="12">
        <f t="shared" si="8"/>
        <v>252000</v>
      </c>
      <c r="G48" s="12">
        <f t="shared" si="11"/>
        <v>0</v>
      </c>
      <c r="H48" s="12">
        <f t="shared" si="12"/>
        <v>63000</v>
      </c>
    </row>
    <row r="49" spans="1:8" s="13" customFormat="1" ht="113.25" customHeight="1" x14ac:dyDescent="0.25">
      <c r="A49" s="35">
        <v>26</v>
      </c>
      <c r="B49" s="51"/>
      <c r="C49" s="42" t="s">
        <v>43</v>
      </c>
      <c r="D49" s="44">
        <v>603000</v>
      </c>
      <c r="E49" s="19">
        <f>D49*50%</f>
        <v>301500</v>
      </c>
      <c r="F49" s="12">
        <f t="shared" si="8"/>
        <v>241200</v>
      </c>
      <c r="G49" s="12">
        <f t="shared" si="11"/>
        <v>0</v>
      </c>
      <c r="H49" s="12">
        <f t="shared" si="12"/>
        <v>60300</v>
      </c>
    </row>
    <row r="50" spans="1:8" s="13" customFormat="1" ht="53.25" customHeight="1" x14ac:dyDescent="0.25">
      <c r="A50" s="35">
        <v>27</v>
      </c>
      <c r="B50" s="51"/>
      <c r="C50" s="42" t="s">
        <v>44</v>
      </c>
      <c r="D50" s="44">
        <v>372056.79</v>
      </c>
      <c r="E50" s="19">
        <f>D50*50%</f>
        <v>186028.39499999999</v>
      </c>
      <c r="F50" s="12">
        <f t="shared" si="8"/>
        <v>148822.71599999999</v>
      </c>
      <c r="G50" s="12">
        <f t="shared" si="11"/>
        <v>0</v>
      </c>
      <c r="H50" s="12">
        <f t="shared" si="12"/>
        <v>37205.678999999996</v>
      </c>
    </row>
    <row r="51" spans="1:8" s="13" customFormat="1" ht="54" customHeight="1" x14ac:dyDescent="0.25">
      <c r="A51" s="35">
        <v>28</v>
      </c>
      <c r="B51" s="51"/>
      <c r="C51" s="42" t="s">
        <v>45</v>
      </c>
      <c r="D51" s="44">
        <v>530000</v>
      </c>
      <c r="E51" s="19">
        <f t="shared" si="6"/>
        <v>371000</v>
      </c>
      <c r="F51" s="12">
        <f>D51-E51-G51-H51</f>
        <v>106000</v>
      </c>
      <c r="G51" s="12">
        <f t="shared" ref="G51:G58" si="16">D51*0%</f>
        <v>0</v>
      </c>
      <c r="H51" s="12">
        <f t="shared" ref="H51:H57" si="17">D51*10%</f>
        <v>53000</v>
      </c>
    </row>
    <row r="52" spans="1:8" s="13" customFormat="1" ht="51" customHeight="1" x14ac:dyDescent="0.25">
      <c r="A52" s="35">
        <v>29</v>
      </c>
      <c r="B52" s="51"/>
      <c r="C52" s="42" t="s">
        <v>46</v>
      </c>
      <c r="D52" s="44">
        <v>280000</v>
      </c>
      <c r="E52" s="19">
        <f t="shared" si="6"/>
        <v>196000</v>
      </c>
      <c r="F52" s="12">
        <f t="shared" ref="F52:F60" si="18">D52-E52-G52-H52</f>
        <v>56000</v>
      </c>
      <c r="G52" s="12">
        <f t="shared" si="16"/>
        <v>0</v>
      </c>
      <c r="H52" s="12">
        <f t="shared" si="17"/>
        <v>28000</v>
      </c>
    </row>
    <row r="53" spans="1:8" s="13" customFormat="1" ht="48.75" customHeight="1" x14ac:dyDescent="0.25">
      <c r="A53" s="35">
        <v>30</v>
      </c>
      <c r="B53" s="51"/>
      <c r="C53" s="42" t="s">
        <v>49</v>
      </c>
      <c r="D53" s="44">
        <v>203700</v>
      </c>
      <c r="E53" s="19">
        <f t="shared" si="6"/>
        <v>142590</v>
      </c>
      <c r="F53" s="12">
        <f t="shared" si="18"/>
        <v>40740</v>
      </c>
      <c r="G53" s="12">
        <f t="shared" si="16"/>
        <v>0</v>
      </c>
      <c r="H53" s="12">
        <f t="shared" si="17"/>
        <v>20370</v>
      </c>
    </row>
    <row r="54" spans="1:8" s="13" customFormat="1" ht="68.25" hidden="1" customHeight="1" x14ac:dyDescent="0.25">
      <c r="A54" s="35">
        <v>31</v>
      </c>
      <c r="B54" s="51"/>
      <c r="C54" s="29"/>
      <c r="D54" s="30"/>
      <c r="E54" s="19">
        <f t="shared" si="6"/>
        <v>0</v>
      </c>
      <c r="F54" s="12">
        <f t="shared" si="18"/>
        <v>0</v>
      </c>
      <c r="G54" s="12">
        <f t="shared" si="16"/>
        <v>0</v>
      </c>
      <c r="H54" s="12">
        <f t="shared" si="17"/>
        <v>0</v>
      </c>
    </row>
    <row r="55" spans="1:8" s="13" customFormat="1" ht="84" hidden="1" customHeight="1" x14ac:dyDescent="0.25">
      <c r="A55" s="35">
        <v>32</v>
      </c>
      <c r="B55" s="51"/>
      <c r="C55" s="29"/>
      <c r="D55" s="30"/>
      <c r="E55" s="19">
        <f t="shared" si="6"/>
        <v>0</v>
      </c>
      <c r="F55" s="12">
        <f t="shared" si="18"/>
        <v>0</v>
      </c>
      <c r="G55" s="12">
        <f t="shared" si="16"/>
        <v>0</v>
      </c>
      <c r="H55" s="12">
        <f>D55*5%</f>
        <v>0</v>
      </c>
    </row>
    <row r="56" spans="1:8" s="13" customFormat="1" ht="53.25" hidden="1" customHeight="1" x14ac:dyDescent="0.25">
      <c r="A56" s="35">
        <v>33</v>
      </c>
      <c r="B56" s="51"/>
      <c r="C56" s="29"/>
      <c r="D56" s="30"/>
      <c r="E56" s="19">
        <f t="shared" si="6"/>
        <v>0</v>
      </c>
      <c r="F56" s="12">
        <f t="shared" si="18"/>
        <v>0</v>
      </c>
      <c r="G56" s="12">
        <f t="shared" si="16"/>
        <v>0</v>
      </c>
      <c r="H56" s="12">
        <f t="shared" si="17"/>
        <v>0</v>
      </c>
    </row>
    <row r="57" spans="1:8" s="13" customFormat="1" ht="65.25" hidden="1" customHeight="1" x14ac:dyDescent="0.25">
      <c r="A57" s="35">
        <v>34</v>
      </c>
      <c r="B57" s="51"/>
      <c r="C57" s="29"/>
      <c r="D57" s="30"/>
      <c r="E57" s="19">
        <f t="shared" si="6"/>
        <v>0</v>
      </c>
      <c r="F57" s="12">
        <f t="shared" si="18"/>
        <v>0</v>
      </c>
      <c r="G57" s="12">
        <f t="shared" si="16"/>
        <v>0</v>
      </c>
      <c r="H57" s="12">
        <f t="shared" si="17"/>
        <v>0</v>
      </c>
    </row>
    <row r="58" spans="1:8" s="13" customFormat="1" ht="70.5" hidden="1" customHeight="1" x14ac:dyDescent="0.25">
      <c r="A58" s="35">
        <v>35</v>
      </c>
      <c r="B58" s="51"/>
      <c r="C58" s="29"/>
      <c r="D58" s="30"/>
      <c r="E58" s="19">
        <f t="shared" si="6"/>
        <v>0</v>
      </c>
      <c r="F58" s="12">
        <f t="shared" si="18"/>
        <v>0</v>
      </c>
      <c r="G58" s="12">
        <f t="shared" si="16"/>
        <v>0</v>
      </c>
      <c r="H58" s="12">
        <f t="shared" ref="H58:H62" si="19">D58*10%</f>
        <v>0</v>
      </c>
    </row>
    <row r="59" spans="1:8" s="13" customFormat="1" ht="55.5" hidden="1" customHeight="1" x14ac:dyDescent="0.25">
      <c r="A59" s="35">
        <v>36</v>
      </c>
      <c r="B59" s="51"/>
      <c r="C59" s="29"/>
      <c r="D59" s="30"/>
      <c r="E59" s="19">
        <f t="shared" si="6"/>
        <v>0</v>
      </c>
      <c r="F59" s="12">
        <f t="shared" si="18"/>
        <v>0</v>
      </c>
      <c r="G59" s="12">
        <f>D59*0%</f>
        <v>0</v>
      </c>
      <c r="H59" s="12">
        <f t="shared" si="19"/>
        <v>0</v>
      </c>
    </row>
    <row r="60" spans="1:8" s="13" customFormat="1" ht="51" hidden="1" customHeight="1" x14ac:dyDescent="0.25">
      <c r="A60" s="35">
        <v>37</v>
      </c>
      <c r="B60" s="51"/>
      <c r="C60" s="29"/>
      <c r="D60" s="26"/>
      <c r="E60" s="19">
        <f t="shared" si="6"/>
        <v>0</v>
      </c>
      <c r="F60" s="12">
        <f t="shared" si="18"/>
        <v>0</v>
      </c>
      <c r="G60" s="12">
        <f>D60*0%</f>
        <v>0</v>
      </c>
      <c r="H60" s="12">
        <f t="shared" si="19"/>
        <v>0</v>
      </c>
    </row>
    <row r="61" spans="1:8" s="13" customFormat="1" ht="64.5" hidden="1" customHeight="1" x14ac:dyDescent="0.25">
      <c r="A61" s="35">
        <v>38</v>
      </c>
      <c r="B61" s="51"/>
      <c r="C61" s="29"/>
      <c r="D61" s="32"/>
      <c r="E61" s="19">
        <f t="shared" si="6"/>
        <v>0</v>
      </c>
      <c r="F61" s="12">
        <f t="shared" ref="F61:F62" si="20">D61-E61-G61-H61</f>
        <v>0</v>
      </c>
      <c r="G61" s="12">
        <f t="shared" ref="G61" si="21">D61*0%</f>
        <v>0</v>
      </c>
      <c r="H61" s="12">
        <f t="shared" si="19"/>
        <v>0</v>
      </c>
    </row>
    <row r="62" spans="1:8" s="13" customFormat="1" ht="78.75" hidden="1" customHeight="1" x14ac:dyDescent="0.25">
      <c r="A62" s="35">
        <v>39</v>
      </c>
      <c r="B62" s="51"/>
      <c r="C62" s="29"/>
      <c r="D62" s="32"/>
      <c r="E62" s="19">
        <f t="shared" si="6"/>
        <v>0</v>
      </c>
      <c r="F62" s="12">
        <f t="shared" si="20"/>
        <v>0</v>
      </c>
      <c r="G62" s="12">
        <f>D62*0%</f>
        <v>0</v>
      </c>
      <c r="H62" s="12">
        <f t="shared" si="19"/>
        <v>0</v>
      </c>
    </row>
    <row r="63" spans="1:8" s="13" customFormat="1" ht="27" customHeight="1" x14ac:dyDescent="0.25">
      <c r="A63" s="10"/>
      <c r="B63" s="52"/>
      <c r="C63" s="31" t="s">
        <v>8</v>
      </c>
      <c r="D63" s="36">
        <f>SUM(D24:D62)</f>
        <v>17692016.909999996</v>
      </c>
      <c r="E63" s="14">
        <f t="shared" ref="E63:H63" si="22">SUM(E24:E62)</f>
        <v>11169790.980999999</v>
      </c>
      <c r="F63" s="14">
        <f t="shared" si="22"/>
        <v>4753024.2379999999</v>
      </c>
      <c r="G63" s="14">
        <f t="shared" si="22"/>
        <v>0</v>
      </c>
      <c r="H63" s="14">
        <f t="shared" si="22"/>
        <v>1769201.6910000001</v>
      </c>
    </row>
    <row r="64" spans="1:8" s="13" customFormat="1" ht="96" customHeight="1" x14ac:dyDescent="0.25">
      <c r="A64" s="10">
        <v>1</v>
      </c>
      <c r="B64" s="49" t="s">
        <v>69</v>
      </c>
      <c r="C64" s="42" t="s">
        <v>15</v>
      </c>
      <c r="D64" s="43">
        <v>2400000</v>
      </c>
      <c r="E64" s="19">
        <f t="shared" ref="E64:E72" si="23">D64*70%</f>
        <v>1680000</v>
      </c>
      <c r="F64" s="12">
        <f>D64-E64-G64-H64</f>
        <v>480000</v>
      </c>
      <c r="G64" s="12">
        <f>D64*0%</f>
        <v>0</v>
      </c>
      <c r="H64" s="12">
        <f>D64*10%</f>
        <v>240000</v>
      </c>
    </row>
    <row r="65" spans="1:8" s="13" customFormat="1" ht="80.25" customHeight="1" x14ac:dyDescent="0.25">
      <c r="A65" s="10">
        <v>2</v>
      </c>
      <c r="B65" s="51"/>
      <c r="C65" s="42" t="s">
        <v>16</v>
      </c>
      <c r="D65" s="43">
        <v>1000000</v>
      </c>
      <c r="E65" s="19">
        <f t="shared" si="23"/>
        <v>700000</v>
      </c>
      <c r="F65" s="12"/>
      <c r="G65" s="12">
        <f>D65*0%</f>
        <v>0</v>
      </c>
      <c r="H65" s="12">
        <f>D65*10%</f>
        <v>100000</v>
      </c>
    </row>
    <row r="66" spans="1:8" s="13" customFormat="1" ht="64.5" customHeight="1" x14ac:dyDescent="0.25">
      <c r="A66" s="10">
        <v>3</v>
      </c>
      <c r="B66" s="51"/>
      <c r="C66" s="42" t="s">
        <v>17</v>
      </c>
      <c r="D66" s="43">
        <v>386000</v>
      </c>
      <c r="E66" s="19">
        <f t="shared" si="23"/>
        <v>270200</v>
      </c>
      <c r="F66" s="12">
        <f t="shared" ref="F66:F72" si="24">D66-E66-G66-H66</f>
        <v>77200</v>
      </c>
      <c r="G66" s="12">
        <f>D66*0%</f>
        <v>0</v>
      </c>
      <c r="H66" s="12">
        <f>D66*10%</f>
        <v>38600</v>
      </c>
    </row>
    <row r="67" spans="1:8" s="13" customFormat="1" ht="82.5" customHeight="1" x14ac:dyDescent="0.25">
      <c r="A67" s="10">
        <v>4</v>
      </c>
      <c r="B67" s="51"/>
      <c r="C67" s="42" t="s">
        <v>18</v>
      </c>
      <c r="D67" s="43">
        <v>364000</v>
      </c>
      <c r="E67" s="19">
        <f t="shared" si="23"/>
        <v>254799.99999999997</v>
      </c>
      <c r="F67" s="12">
        <f t="shared" si="24"/>
        <v>72800.000000000029</v>
      </c>
      <c r="G67" s="12">
        <f>D67*0%</f>
        <v>0</v>
      </c>
      <c r="H67" s="12">
        <f>D67*10%</f>
        <v>36400</v>
      </c>
    </row>
    <row r="68" spans="1:8" s="13" customFormat="1" ht="72" customHeight="1" x14ac:dyDescent="0.25">
      <c r="A68" s="10">
        <v>5</v>
      </c>
      <c r="B68" s="51"/>
      <c r="C68" s="42" t="s">
        <v>47</v>
      </c>
      <c r="D68" s="44">
        <v>1000000</v>
      </c>
      <c r="E68" s="19">
        <f>D68*50%</f>
        <v>500000</v>
      </c>
      <c r="F68" s="12">
        <f t="shared" si="24"/>
        <v>400000</v>
      </c>
      <c r="G68" s="12">
        <f>D68*0%</f>
        <v>0</v>
      </c>
      <c r="H68" s="12">
        <f>D68*10%</f>
        <v>100000</v>
      </c>
    </row>
    <row r="69" spans="1:8" s="13" customFormat="1" ht="63.75" hidden="1" customHeight="1" x14ac:dyDescent="0.25">
      <c r="A69" s="10">
        <v>6</v>
      </c>
      <c r="B69" s="51"/>
      <c r="C69" s="37"/>
      <c r="D69" s="32"/>
      <c r="E69" s="19">
        <f t="shared" si="23"/>
        <v>0</v>
      </c>
      <c r="F69" s="12">
        <f t="shared" si="24"/>
        <v>0</v>
      </c>
      <c r="G69" s="12">
        <f t="shared" ref="G69" si="25">D69*10%</f>
        <v>0</v>
      </c>
      <c r="H69" s="12">
        <f t="shared" ref="H69" si="26">D69*5%</f>
        <v>0</v>
      </c>
    </row>
    <row r="70" spans="1:8" s="13" customFormat="1" ht="50.25" hidden="1" customHeight="1" x14ac:dyDescent="0.25">
      <c r="A70" s="10">
        <v>7</v>
      </c>
      <c r="B70" s="51"/>
      <c r="C70" s="37"/>
      <c r="D70" s="32"/>
      <c r="E70" s="19">
        <f t="shared" si="23"/>
        <v>0</v>
      </c>
      <c r="F70" s="12">
        <f t="shared" si="24"/>
        <v>0</v>
      </c>
      <c r="G70" s="12">
        <f>D70*0%</f>
        <v>0</v>
      </c>
      <c r="H70" s="12">
        <f>D70*10%</f>
        <v>0</v>
      </c>
    </row>
    <row r="71" spans="1:8" s="13" customFormat="1" ht="96.75" hidden="1" customHeight="1" x14ac:dyDescent="0.25">
      <c r="A71" s="10">
        <v>8</v>
      </c>
      <c r="B71" s="51"/>
      <c r="C71" s="37"/>
      <c r="D71" s="32"/>
      <c r="E71" s="19">
        <f t="shared" si="23"/>
        <v>0</v>
      </c>
      <c r="F71" s="12">
        <f t="shared" si="24"/>
        <v>0</v>
      </c>
      <c r="G71" s="12">
        <f t="shared" ref="G71:G72" si="27">D71*0%</f>
        <v>0</v>
      </c>
      <c r="H71" s="12">
        <f>D71*8%</f>
        <v>0</v>
      </c>
    </row>
    <row r="72" spans="1:8" s="13" customFormat="1" ht="96.75" hidden="1" customHeight="1" x14ac:dyDescent="0.25">
      <c r="A72" s="10">
        <v>9</v>
      </c>
      <c r="B72" s="51"/>
      <c r="C72" s="37"/>
      <c r="D72" s="32"/>
      <c r="E72" s="19">
        <f t="shared" si="23"/>
        <v>0</v>
      </c>
      <c r="F72" s="12">
        <f t="shared" si="24"/>
        <v>0</v>
      </c>
      <c r="G72" s="12">
        <f t="shared" si="27"/>
        <v>0</v>
      </c>
      <c r="H72" s="12">
        <f>D72*10%</f>
        <v>0</v>
      </c>
    </row>
    <row r="73" spans="1:8" s="13" customFormat="1" ht="21" customHeight="1" x14ac:dyDescent="0.25">
      <c r="A73" s="10"/>
      <c r="B73" s="55"/>
      <c r="C73" s="27" t="s">
        <v>8</v>
      </c>
      <c r="D73" s="28">
        <f>SUM(D64:D72)</f>
        <v>5150000</v>
      </c>
      <c r="E73" s="14">
        <f>SUM(E64:E72)</f>
        <v>3405000</v>
      </c>
      <c r="F73" s="14">
        <f t="shared" ref="F73:F78" si="28">D73-E73-G73-H73</f>
        <v>1230000</v>
      </c>
      <c r="G73" s="14">
        <f>SUM(G64:G72)</f>
        <v>0</v>
      </c>
      <c r="H73" s="14">
        <f>SUM(H64:H72)</f>
        <v>515000</v>
      </c>
    </row>
    <row r="74" spans="1:8" s="13" customFormat="1" ht="33" hidden="1" customHeight="1" x14ac:dyDescent="0.25">
      <c r="A74" s="10">
        <v>1</v>
      </c>
      <c r="B74" s="46"/>
      <c r="C74" s="18"/>
      <c r="D74" s="21"/>
      <c r="E74" s="19">
        <f t="shared" ref="E74:E78" si="29">D74*70%</f>
        <v>0</v>
      </c>
      <c r="F74" s="12">
        <f t="shared" si="28"/>
        <v>0</v>
      </c>
      <c r="G74" s="12">
        <v>0</v>
      </c>
      <c r="H74" s="12">
        <f>D74*10%</f>
        <v>0</v>
      </c>
    </row>
    <row r="75" spans="1:8" s="13" customFormat="1" ht="40.5" hidden="1" customHeight="1" x14ac:dyDescent="0.25">
      <c r="A75" s="10">
        <v>2</v>
      </c>
      <c r="B75" s="47"/>
      <c r="C75" s="18"/>
      <c r="D75" s="21"/>
      <c r="E75" s="19">
        <f t="shared" si="29"/>
        <v>0</v>
      </c>
      <c r="F75" s="12">
        <f t="shared" si="28"/>
        <v>0</v>
      </c>
      <c r="G75" s="12">
        <v>0</v>
      </c>
      <c r="H75" s="12">
        <f>D75*10%</f>
        <v>0</v>
      </c>
    </row>
    <row r="76" spans="1:8" s="13" customFormat="1" ht="36" hidden="1" customHeight="1" x14ac:dyDescent="0.25">
      <c r="A76" s="10">
        <v>3</v>
      </c>
      <c r="B76" s="47"/>
      <c r="C76" s="18"/>
      <c r="D76" s="21"/>
      <c r="E76" s="19">
        <f t="shared" si="29"/>
        <v>0</v>
      </c>
      <c r="F76" s="12">
        <f t="shared" si="28"/>
        <v>0</v>
      </c>
      <c r="G76" s="12">
        <v>0</v>
      </c>
      <c r="H76" s="12">
        <f>D76*10%</f>
        <v>0</v>
      </c>
    </row>
    <row r="77" spans="1:8" s="13" customFormat="1" ht="47.25" hidden="1" customHeight="1" x14ac:dyDescent="0.25">
      <c r="A77" s="10">
        <v>4</v>
      </c>
      <c r="B77" s="47"/>
      <c r="C77" s="18"/>
      <c r="D77" s="21"/>
      <c r="E77" s="19">
        <f t="shared" si="29"/>
        <v>0</v>
      </c>
      <c r="F77" s="12">
        <f t="shared" si="28"/>
        <v>0</v>
      </c>
      <c r="G77" s="12">
        <v>0</v>
      </c>
      <c r="H77" s="12">
        <f>D77*5%</f>
        <v>0</v>
      </c>
    </row>
    <row r="78" spans="1:8" s="13" customFormat="1" ht="48.75" hidden="1" customHeight="1" x14ac:dyDescent="0.25">
      <c r="A78" s="10">
        <v>5</v>
      </c>
      <c r="B78" s="47"/>
      <c r="C78" s="18"/>
      <c r="D78" s="21"/>
      <c r="E78" s="19">
        <f t="shared" si="29"/>
        <v>0</v>
      </c>
      <c r="F78" s="12">
        <f t="shared" si="28"/>
        <v>0</v>
      </c>
      <c r="G78" s="12">
        <v>0</v>
      </c>
      <c r="H78" s="12">
        <f t="shared" ref="H78" si="30">D78*5%</f>
        <v>0</v>
      </c>
    </row>
    <row r="79" spans="1:8" s="13" customFormat="1" ht="21" hidden="1" customHeight="1" x14ac:dyDescent="0.25">
      <c r="A79" s="10"/>
      <c r="B79" s="48"/>
      <c r="C79" s="17" t="s">
        <v>8</v>
      </c>
      <c r="D79" s="38">
        <f>SUM(D74:D78)</f>
        <v>0</v>
      </c>
      <c r="E79" s="14">
        <f t="shared" ref="E79" si="31">D79*70%</f>
        <v>0</v>
      </c>
      <c r="F79" s="14">
        <f t="shared" ref="F79" si="32">D79-E79-G79-H79</f>
        <v>0</v>
      </c>
      <c r="G79" s="14">
        <f>SUM(G74:G78)</f>
        <v>0</v>
      </c>
      <c r="H79" s="14">
        <f>SUM(H74:H78)</f>
        <v>0</v>
      </c>
    </row>
    <row r="80" spans="1:8" s="13" customFormat="1" ht="15.75" hidden="1" x14ac:dyDescent="0.25">
      <c r="A80" s="10"/>
      <c r="B80" s="15"/>
      <c r="C80" s="11"/>
      <c r="D80" s="14"/>
      <c r="E80" s="12"/>
      <c r="F80" s="12"/>
      <c r="G80" s="12"/>
      <c r="H80" s="12"/>
    </row>
    <row r="81" spans="1:8" s="16" customFormat="1" ht="18.75" x14ac:dyDescent="0.3">
      <c r="A81" s="39"/>
      <c r="B81" s="40"/>
      <c r="C81" s="41" t="s">
        <v>8</v>
      </c>
      <c r="D81" s="14">
        <f>D23+D63+D73+D79</f>
        <v>28738054.909999996</v>
      </c>
      <c r="E81" s="14">
        <f>SUM(E23+E63+E73+E79)</f>
        <v>18394017.581</v>
      </c>
      <c r="F81" s="14">
        <f t="shared" ref="F81" si="33">D81-E81-G81-H81</f>
        <v>7470231.8379999958</v>
      </c>
      <c r="G81" s="14">
        <f>SUM(G23+G63++G73+G79)</f>
        <v>0</v>
      </c>
      <c r="H81" s="14">
        <f>SUM(H23+H63+H73+H79)</f>
        <v>2873805.4910000004</v>
      </c>
    </row>
    <row r="82" spans="1:8" s="8" customFormat="1" ht="15.75" x14ac:dyDescent="0.25">
      <c r="A82" s="4"/>
      <c r="B82" s="5"/>
      <c r="C82" s="6"/>
      <c r="D82" s="7"/>
      <c r="E82" s="7"/>
      <c r="F82" s="7"/>
      <c r="G82" s="7"/>
      <c r="H82" s="7"/>
    </row>
    <row r="83" spans="1:8" s="8" customFormat="1" x14ac:dyDescent="0.25">
      <c r="A83" s="9"/>
    </row>
    <row r="84" spans="1:8" s="8" customFormat="1" x14ac:dyDescent="0.25">
      <c r="A84" s="9"/>
    </row>
    <row r="88" spans="1:8" hidden="1" x14ac:dyDescent="0.25">
      <c r="C88" s="1" t="s">
        <v>9</v>
      </c>
    </row>
    <row r="89" spans="1:8" hidden="1" x14ac:dyDescent="0.25">
      <c r="C89" s="1" t="s">
        <v>10</v>
      </c>
    </row>
    <row r="90" spans="1:8" hidden="1" x14ac:dyDescent="0.25">
      <c r="C90" s="1" t="s">
        <v>11</v>
      </c>
    </row>
  </sheetData>
  <mergeCells count="9">
    <mergeCell ref="B74:B79"/>
    <mergeCell ref="B24:B63"/>
    <mergeCell ref="B13:B23"/>
    <mergeCell ref="B64:B73"/>
    <mergeCell ref="A1:H1"/>
    <mergeCell ref="A2:A3"/>
    <mergeCell ref="B2:B3"/>
    <mergeCell ref="C2:C3"/>
    <mergeCell ref="D2:H2"/>
  </mergeCells>
  <pageMargins left="0.7" right="0.7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Хансен С.В.</dc:creator>
  <cp:lastModifiedBy>Первунинская Н.П.</cp:lastModifiedBy>
  <cp:lastPrinted>2025-11-11T12:46:21Z</cp:lastPrinted>
  <dcterms:created xsi:type="dcterms:W3CDTF">2018-10-15T08:34:42Z</dcterms:created>
  <dcterms:modified xsi:type="dcterms:W3CDTF">2025-11-25T07:08:25Z</dcterms:modified>
</cp:coreProperties>
</file>